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P:\NBG IR\1. NBG QUARTERLY RESULTS\2025\4Q25\Analysts xls\Linked\"/>
    </mc:Choice>
  </mc:AlternateContent>
  <xr:revisionPtr revIDLastSave="0" documentId="13_ncr:1_{74E24498-5A4E-4B08-8617-2FF6E22D13BD}" xr6:coauthVersionLast="47" xr6:coauthVersionMax="47" xr10:uidLastSave="{00000000-0000-0000-0000-000000000000}"/>
  <bookViews>
    <workbookView xWindow="-120" yWindow="-120" windowWidth="29040" windowHeight="15720" xr2:uid="{00000000-000D-0000-FFFF-FFFF00000000}"/>
  </bookViews>
  <sheets>
    <sheet name="Cover                          " sheetId="6" r:id="rId1"/>
    <sheet name="Group BS " sheetId="1" r:id="rId2"/>
    <sheet name="PL Breakdown" sheetId="2" r:id="rId3"/>
    <sheet name="Asset Quality" sheetId="5" r:id="rId4"/>
    <sheet name="Capital Adequacy" sheetId="8" r:id="rId5"/>
  </sheets>
  <definedNames>
    <definedName name="_xlnm._FilterDatabase" localSheetId="3" hidden="1">'Asset Quality'!$A$3:$A$60</definedName>
    <definedName name="_xlnm._FilterDatabase" localSheetId="4" hidden="1">'Capital Adequacy'!$A$2:$A$20</definedName>
    <definedName name="_xlnm._FilterDatabase" localSheetId="1" hidden="1">'Group BS '!$A$2:$A$41</definedName>
    <definedName name="_xlnm.Print_Area" localSheetId="3">'Asset Quality'!$A$1:$S$53</definedName>
    <definedName name="_xlnm.Print_Area" localSheetId="4">'Capital Adequacy'!$A$1:$I$8</definedName>
    <definedName name="_xlnm.Print_Area" localSheetId="0">'Cover                          '!$A$1:$J$24</definedName>
    <definedName name="_xlnm.Print_Area" localSheetId="1">'Group BS '!$A$1:$I$43</definedName>
    <definedName name="_xlnm.Print_Area" localSheetId="2">'PL Breakdown'!$A$1:$AG$27</definedName>
    <definedName name="_xlnm.Print_Titles" localSheetId="2">'PL Breakdown'!$A:$A</definedName>
    <definedName name="Z_0A82FE6E_467F_4539_8C7B_863ABFE46C28_.wvu.Cols" localSheetId="2" hidden="1">'PL Breakdown'!#REF!,'PL Breakdown'!#REF!,'PL Breakdown'!#REF!,'PL Breakdown'!#REF!,'PL Breakdown'!#REF!,'PL Breakdown'!#REF!,'PL Breakdown'!#REF!,'PL Breakdown'!#REF!,'PL Breakdown'!#REF!,'PL Breakdown'!#REF!</definedName>
    <definedName name="Z_0A82FE6E_467F_4539_8C7B_863ABFE46C28_.wvu.FilterData" localSheetId="3" hidden="1">'Asset Quality'!$A$3:$A$60</definedName>
    <definedName name="Z_0A82FE6E_467F_4539_8C7B_863ABFE46C28_.wvu.FilterData" localSheetId="4" hidden="1">'Capital Adequacy'!$A$2:$A$20</definedName>
    <definedName name="Z_0A82FE6E_467F_4539_8C7B_863ABFE46C28_.wvu.FilterData" localSheetId="1" hidden="1">'Group BS '!$A$2:$A$41</definedName>
    <definedName name="Z_0A82FE6E_467F_4539_8C7B_863ABFE46C28_.wvu.PrintArea" localSheetId="3" hidden="1">'Asset Quality'!$A$1:$A$60</definedName>
    <definedName name="Z_0A82FE6E_467F_4539_8C7B_863ABFE46C28_.wvu.PrintArea" localSheetId="4" hidden="1">'Capital Adequacy'!$A$1:$A$20</definedName>
    <definedName name="Z_0A82FE6E_467F_4539_8C7B_863ABFE46C28_.wvu.PrintArea" localSheetId="1" hidden="1">'Group BS '!$A$1:$A$41</definedName>
    <definedName name="Z_0A82FE6E_467F_4539_8C7B_863ABFE46C28_.wvu.PrintArea" localSheetId="2" hidden="1">'PL Breakdown'!$A$1:$L$27</definedName>
    <definedName name="Z_0A82FE6E_467F_4539_8C7B_863ABFE46C28_.wvu.PrintTitles" localSheetId="2" hidden="1">'PL Breakdown'!$A:$A</definedName>
    <definedName name="Z_F9F590D8_0ADC_449D_B89A_0BD1BCAF6413_.wvu.Cols" localSheetId="2" hidden="1">'PL Breakdown'!#REF!,'PL Breakdown'!#REF!,'PL Breakdown'!#REF!,'PL Breakdown'!#REF!,'PL Breakdown'!#REF!,'PL Breakdown'!#REF!,'PL Breakdown'!#REF!,'PL Breakdown'!#REF!,'PL Breakdown'!#REF!,'PL Breakdown'!#REF!,'PL Breakdown'!#REF!,'PL Breakdown'!#REF!,'PL Breakdown'!#REF!,'PL Breakdown'!#REF!,'PL Breakdown'!#REF!</definedName>
    <definedName name="Z_F9F590D8_0ADC_449D_B89A_0BD1BCAF6413_.wvu.FilterData" localSheetId="3" hidden="1">'Asset Quality'!$A$3:$A$60</definedName>
    <definedName name="Z_F9F590D8_0ADC_449D_B89A_0BD1BCAF6413_.wvu.FilterData" localSheetId="4" hidden="1">'Capital Adequacy'!$A$2:$A$20</definedName>
    <definedName name="Z_F9F590D8_0ADC_449D_B89A_0BD1BCAF6413_.wvu.FilterData" localSheetId="1" hidden="1">'Group BS '!$A$2:$A$41</definedName>
    <definedName name="Z_F9F590D8_0ADC_449D_B89A_0BD1BCAF6413_.wvu.PrintArea" localSheetId="3" hidden="1">'Asset Quality'!$A$1:$A$60</definedName>
    <definedName name="Z_F9F590D8_0ADC_449D_B89A_0BD1BCAF6413_.wvu.PrintArea" localSheetId="4" hidden="1">'Capital Adequacy'!$A$1:$A$20</definedName>
    <definedName name="Z_F9F590D8_0ADC_449D_B89A_0BD1BCAF6413_.wvu.PrintArea" localSheetId="1" hidden="1">'Group BS '!$A$1:$A$41</definedName>
    <definedName name="Z_F9F590D8_0ADC_449D_B89A_0BD1BCAF6413_.wvu.PrintArea" localSheetId="2" hidden="1">'PL Breakdown'!$A$1:$L$27</definedName>
    <definedName name="Z_F9F590D8_0ADC_449D_B89A_0BD1BCAF6413_.wvu.PrintTitles" localSheetId="2" hidden="1">'PL Breakdown'!$A:$A</definedName>
    <definedName name="Z_F9F590D8_0ADC_449D_B89A_0BD1BCAF6413_.wvu.Rows" localSheetId="3" hidden="1">'Asset Quality'!#REF!,'Asset Quality'!#REF!,'Asset Quality'!#REF!,'Asset Quality'!#REF!,'Asset Quality'!#REF!</definedName>
    <definedName name="Z_F9F590D8_0ADC_449D_B89A_0BD1BCAF6413_.wvu.Rows" localSheetId="4" hidden="1">'Capital Adequacy'!#REF!,'Capital Adequacy'!#REF!,'Capital Adequacy'!#REF!,'Capital Adequacy'!#REF!,'Capital Adequacy'!#REF!</definedName>
    <definedName name="Z_F9F590D8_0ADC_449D_B89A_0BD1BCAF6413_.wvu.Rows" localSheetId="1" hidden="1">'Group BS '!#REF!,'Group BS '!#REF!,'Group BS '!#REF!,'Group BS '!#REF!,'Group BS '!#REF!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19" i="2" l="1"/>
  <c r="I9" i="5" l="1"/>
  <c r="AG5" i="2"/>
  <c r="AE27" i="2"/>
  <c r="AE24" i="2"/>
  <c r="AE23" i="2"/>
  <c r="AE21" i="2"/>
  <c r="AE19" i="2"/>
  <c r="AE14" i="2"/>
  <c r="AE13" i="2"/>
  <c r="AE12" i="2"/>
  <c r="AE10" i="2"/>
  <c r="AE9" i="2"/>
  <c r="AE7" i="2"/>
  <c r="AE6" i="2"/>
  <c r="AE4" i="2"/>
  <c r="AE3" i="2"/>
  <c r="AG17" i="2" l="1"/>
  <c r="AG8" i="2"/>
  <c r="AG18" i="2" s="1"/>
  <c r="AG22" i="2" s="1"/>
  <c r="AG25" i="2" s="1"/>
  <c r="AG26" i="2" s="1"/>
  <c r="AE5" i="2"/>
  <c r="AE8" i="2" s="1"/>
  <c r="AE18" i="2" s="1"/>
  <c r="AE22" i="2" s="1"/>
  <c r="AE25" i="2" s="1"/>
  <c r="AE26" i="2" s="1"/>
  <c r="I8" i="5"/>
  <c r="I7" i="5"/>
  <c r="I6" i="5"/>
  <c r="I5" i="5"/>
  <c r="I4" i="5"/>
  <c r="I14" i="1"/>
  <c r="AE17" i="2" l="1"/>
  <c r="T5" i="2"/>
  <c r="T17" i="2" s="1"/>
  <c r="K5" i="2"/>
  <c r="K17" i="2" s="1"/>
  <c r="V5" i="2"/>
  <c r="I5" i="2"/>
  <c r="I17" i="2" l="1"/>
  <c r="V8" i="2"/>
  <c r="V17" i="2"/>
  <c r="T8" i="2"/>
  <c r="K8" i="2"/>
  <c r="K18" i="2" s="1"/>
  <c r="I8" i="2"/>
  <c r="I18" i="2" l="1"/>
  <c r="I22" i="2" s="1"/>
  <c r="V18" i="2"/>
  <c r="T18" i="2"/>
  <c r="T22" i="2" s="1"/>
  <c r="K22" i="2"/>
  <c r="V22" i="2" l="1"/>
  <c r="V25" i="2" s="1"/>
  <c r="T25" i="2"/>
  <c r="K25" i="2"/>
  <c r="I25" i="2"/>
  <c r="V26" i="2" l="1"/>
  <c r="T26" i="2"/>
  <c r="I26" i="2"/>
  <c r="K26" i="2"/>
  <c r="I33" i="1" l="1"/>
  <c r="AD13" i="2" l="1"/>
  <c r="AD14" i="2"/>
  <c r="AD9" i="2" l="1"/>
  <c r="S5" i="2" l="1"/>
  <c r="AD4" i="2"/>
  <c r="H14" i="1"/>
  <c r="AD7" i="2" l="1"/>
  <c r="AD23" i="2"/>
  <c r="AD3" i="2"/>
  <c r="AD5" i="2" s="1"/>
  <c r="AD24" i="2"/>
  <c r="AD19" i="2"/>
  <c r="AD12" i="2"/>
  <c r="AD10" i="2"/>
  <c r="H5" i="2"/>
  <c r="H17" i="2" s="1"/>
  <c r="S17" i="2"/>
  <c r="S8" i="2"/>
  <c r="AD27" i="2"/>
  <c r="AD21" i="2"/>
  <c r="AD6" i="2"/>
  <c r="S18" i="2" l="1"/>
  <c r="AD17" i="2"/>
  <c r="H8" i="2"/>
  <c r="AD8" i="2"/>
  <c r="AD18" i="2" s="1"/>
  <c r="S22" i="2" l="1"/>
  <c r="S25" i="2" s="1"/>
  <c r="H18" i="2"/>
  <c r="AD22" i="2"/>
  <c r="S26" i="2" l="1"/>
  <c r="H22" i="2"/>
  <c r="AD25" i="2"/>
  <c r="H25" i="2" l="1"/>
  <c r="AD26" i="2"/>
  <c r="H26" i="2" l="1"/>
  <c r="H9" i="5"/>
  <c r="H8" i="5"/>
  <c r="H7" i="5"/>
  <c r="H6" i="5"/>
  <c r="H5" i="5"/>
  <c r="H4" i="5"/>
  <c r="H33" i="1"/>
  <c r="F40" i="5" l="1"/>
  <c r="F36" i="5"/>
  <c r="F41" i="5"/>
  <c r="AB5" i="2" l="1"/>
  <c r="AB8" i="2" s="1"/>
  <c r="AB18" i="2" s="1"/>
  <c r="AB22" i="2" s="1"/>
  <c r="AB25" i="2" s="1"/>
  <c r="AB26" i="2" s="1"/>
  <c r="AB17" i="2" l="1"/>
  <c r="F8" i="5"/>
  <c r="F5" i="2" l="1"/>
  <c r="F8" i="2" s="1"/>
  <c r="F18" i="2" s="1"/>
  <c r="F22" i="2" s="1"/>
  <c r="F25" i="2" s="1"/>
  <c r="F26" i="2" s="1"/>
  <c r="Q5" i="2"/>
  <c r="Q17" i="2" s="1"/>
  <c r="F17" i="2" l="1"/>
  <c r="Q8" i="2"/>
  <c r="Q18" i="2" s="1"/>
  <c r="Q22" i="2" s="1"/>
  <c r="Q25" i="2" s="1"/>
  <c r="Q26" i="2" s="1"/>
  <c r="D9" i="5"/>
  <c r="C9" i="5"/>
  <c r="B9" i="5"/>
  <c r="D8" i="5"/>
  <c r="C8" i="5"/>
  <c r="B8" i="5"/>
  <c r="D7" i="5"/>
  <c r="C7" i="5"/>
  <c r="B7" i="5"/>
  <c r="D6" i="5"/>
  <c r="C6" i="5"/>
  <c r="B6" i="5"/>
  <c r="D5" i="5"/>
  <c r="C5" i="5"/>
  <c r="B5" i="5"/>
  <c r="D4" i="5"/>
  <c r="C4" i="5"/>
  <c r="B4" i="5"/>
  <c r="E6" i="5"/>
  <c r="E7" i="5"/>
  <c r="E8" i="5"/>
  <c r="E5" i="5"/>
  <c r="E4" i="5"/>
  <c r="E39" i="1"/>
  <c r="E13" i="1"/>
  <c r="E12" i="1"/>
  <c r="E9" i="5" s="1"/>
  <c r="E15" i="5"/>
  <c r="E41" i="5"/>
  <c r="E22" i="5"/>
  <c r="E34" i="1"/>
  <c r="E33" i="1"/>
  <c r="E24" i="1"/>
  <c r="G5" i="2" l="1"/>
  <c r="G8" i="2" s="1"/>
  <c r="R5" i="2"/>
  <c r="AC9" i="2"/>
  <c r="AC13" i="2"/>
  <c r="AC19" i="2"/>
  <c r="G14" i="1"/>
  <c r="AC24" i="2"/>
  <c r="AC27" i="2"/>
  <c r="AC4" i="2"/>
  <c r="AC7" i="2"/>
  <c r="AC12" i="2"/>
  <c r="AC23" i="2"/>
  <c r="AC3" i="2"/>
  <c r="AC5" i="2" s="1"/>
  <c r="AC10" i="2"/>
  <c r="AC14" i="2"/>
  <c r="AC6" i="2"/>
  <c r="AC11" i="2"/>
  <c r="AC21" i="2"/>
  <c r="G33" i="1"/>
  <c r="R8" i="2" l="1"/>
  <c r="G17" i="2"/>
  <c r="R17" i="2"/>
  <c r="G18" i="2"/>
  <c r="AC8" i="2"/>
  <c r="AC18" i="2" s="1"/>
  <c r="AC17" i="2"/>
  <c r="R18" i="2" l="1"/>
  <c r="R22" i="2" s="1"/>
  <c r="R25" i="2" s="1"/>
  <c r="R26" i="2" s="1"/>
  <c r="G22" i="2"/>
  <c r="G25" i="2" s="1"/>
  <c r="G26" i="2" s="1"/>
  <c r="AC22" i="2"/>
  <c r="AC25" i="2" s="1"/>
  <c r="AC26" i="2" s="1"/>
</calcChain>
</file>

<file path=xl/sharedStrings.xml><?xml version="1.0" encoding="utf-8"?>
<sst xmlns="http://schemas.openxmlformats.org/spreadsheetml/2006/main" count="195" uniqueCount="106">
  <si>
    <t>Group</t>
  </si>
  <si>
    <t>Other</t>
  </si>
  <si>
    <t>Cash &amp; reserves</t>
  </si>
  <si>
    <t>Interbank placements</t>
  </si>
  <si>
    <t>Securities</t>
  </si>
  <si>
    <t>Loans (gross)</t>
  </si>
  <si>
    <t>Provisions</t>
  </si>
  <si>
    <t>LLAs/ Gross loans</t>
  </si>
  <si>
    <t>Loans (net)</t>
  </si>
  <si>
    <t>Goodwill &amp; intangibles</t>
  </si>
  <si>
    <t>Other assets</t>
  </si>
  <si>
    <t>o/w DTA</t>
  </si>
  <si>
    <t>Assets held for sale</t>
  </si>
  <si>
    <t>Total assets</t>
  </si>
  <si>
    <t>Interbank liabilities</t>
  </si>
  <si>
    <t>o/w ECB</t>
  </si>
  <si>
    <t>Due to customers</t>
  </si>
  <si>
    <t>Savings</t>
  </si>
  <si>
    <t>Debt securities</t>
  </si>
  <si>
    <t>Other liabilities</t>
  </si>
  <si>
    <t>Liabilities held for sale</t>
  </si>
  <si>
    <t>Minorities</t>
  </si>
  <si>
    <t>Equity</t>
  </si>
  <si>
    <t>Total liabilities and equity</t>
  </si>
  <si>
    <t>P&amp;L</t>
  </si>
  <si>
    <t>NII</t>
  </si>
  <si>
    <t>Net fees</t>
  </si>
  <si>
    <t>Core Income</t>
  </si>
  <si>
    <t>Trading income</t>
  </si>
  <si>
    <t>Other income</t>
  </si>
  <si>
    <t>Income</t>
  </si>
  <si>
    <t>Personnel expenses</t>
  </si>
  <si>
    <t>No of employees</t>
  </si>
  <si>
    <t>G&amp;As</t>
  </si>
  <si>
    <t>No of branches</t>
  </si>
  <si>
    <t>Depreciation</t>
  </si>
  <si>
    <t>OpEx</t>
  </si>
  <si>
    <t>Cost:Income</t>
  </si>
  <si>
    <t>Cost:Core Income</t>
  </si>
  <si>
    <t>Taxes</t>
  </si>
  <si>
    <t>o/w SEE &amp; Other</t>
  </si>
  <si>
    <t>Sight &amp; Other</t>
  </si>
  <si>
    <t>Mortgages</t>
  </si>
  <si>
    <t>Total consumer loans</t>
  </si>
  <si>
    <t>SBLs</t>
  </si>
  <si>
    <t>Corporates</t>
  </si>
  <si>
    <t xml:space="preserve">Domestic </t>
  </si>
  <si>
    <t>Domestic NPEs (€m)</t>
  </si>
  <si>
    <t>Domestic loans (gross, €m)</t>
  </si>
  <si>
    <t>Domestic 90dpd loans (€m)</t>
  </si>
  <si>
    <t>Group NPEs (€m)</t>
  </si>
  <si>
    <t>Group loans (gross, €m)</t>
  </si>
  <si>
    <t>Group +90dpd (€m)</t>
  </si>
  <si>
    <t xml:space="preserve">Loans at FV </t>
  </si>
  <si>
    <t xml:space="preserve">Time </t>
  </si>
  <si>
    <t>RoU assets</t>
  </si>
  <si>
    <t>Lease liabilities</t>
  </si>
  <si>
    <t>Operating profit</t>
  </si>
  <si>
    <t>Property &amp; equipment</t>
  </si>
  <si>
    <t>Cost of Risk (bps)</t>
  </si>
  <si>
    <t>Core PPI</t>
  </si>
  <si>
    <t>PPI</t>
  </si>
  <si>
    <t xml:space="preserve">CET1 capital </t>
  </si>
  <si>
    <t>CET1 ratio (%)</t>
  </si>
  <si>
    <t>Total capital ratio (%)</t>
  </si>
  <si>
    <t>Risk weighted assets</t>
  </si>
  <si>
    <t xml:space="preserve">Total capital </t>
  </si>
  <si>
    <t>Other impairments</t>
  </si>
  <si>
    <t>Loan impairments</t>
  </si>
  <si>
    <t>Consolidated Balance Sheet</t>
  </si>
  <si>
    <r>
      <t xml:space="preserve">o/w Domestic </t>
    </r>
    <r>
      <rPr>
        <b/>
        <i/>
        <sz val="9.1999999999999993"/>
        <color rgb="FF003841"/>
        <rFont val="Aptos"/>
        <family val="2"/>
      </rPr>
      <t>(Loans)</t>
    </r>
  </si>
  <si>
    <r>
      <t xml:space="preserve">o/w Domestic </t>
    </r>
    <r>
      <rPr>
        <b/>
        <i/>
        <sz val="9.1999999999999993"/>
        <color rgb="FF003841"/>
        <rFont val="Aptos"/>
        <family val="2"/>
      </rPr>
      <t>(Due to customers)</t>
    </r>
  </si>
  <si>
    <r>
      <t>Group provisions</t>
    </r>
    <r>
      <rPr>
        <vertAlign val="superscript"/>
        <sz val="8"/>
        <color rgb="FF003841"/>
        <rFont val="Aptos"/>
        <family val="2"/>
      </rPr>
      <t>2</t>
    </r>
    <r>
      <rPr>
        <sz val="8"/>
        <color rgb="FF003841"/>
        <rFont val="Aptos"/>
        <family val="2"/>
      </rPr>
      <t xml:space="preserve"> (€m)</t>
    </r>
  </si>
  <si>
    <t xml:space="preserve">                  </t>
  </si>
  <si>
    <t>Asset Quality</t>
  </si>
  <si>
    <t>Capital Adequacy</t>
  </si>
  <si>
    <t>Discontinued &amp; One-offs</t>
  </si>
  <si>
    <t>1Q24</t>
  </si>
  <si>
    <t>2Q24</t>
  </si>
  <si>
    <t>3Q24</t>
  </si>
  <si>
    <t>4Q24</t>
  </si>
  <si>
    <t>PAT before one-offs</t>
  </si>
  <si>
    <t>Domestic</t>
  </si>
  <si>
    <t>International</t>
  </si>
  <si>
    <t>PAT attributable</t>
  </si>
  <si>
    <t>1Q25</t>
  </si>
  <si>
    <t>2Q25</t>
  </si>
  <si>
    <t>3Q25</t>
  </si>
  <si>
    <t>4Q25</t>
  </si>
  <si>
    <t>12Μ25</t>
  </si>
  <si>
    <t>12M24</t>
  </si>
  <si>
    <t>Summary 4Q25 Results</t>
  </si>
  <si>
    <t>Loans : Depos | Group</t>
  </si>
  <si>
    <t>Loans : Depos | Domestic</t>
  </si>
  <si>
    <t>Data in €m, unless otherwise stated)</t>
  </si>
  <si>
    <r>
      <t>Domestic provisions</t>
    </r>
    <r>
      <rPr>
        <vertAlign val="superscript"/>
        <sz val="8"/>
        <color rgb="FF003841"/>
        <rFont val="Aptos"/>
        <family val="2"/>
      </rPr>
      <t>1</t>
    </r>
    <r>
      <rPr>
        <sz val="8"/>
        <color rgb="FF003841"/>
        <rFont val="Aptos"/>
        <family val="2"/>
      </rPr>
      <t xml:space="preserve"> (€m)</t>
    </r>
  </si>
  <si>
    <r>
      <t>Domestic 90dpd ratio (%)</t>
    </r>
    <r>
      <rPr>
        <i/>
        <vertAlign val="superscript"/>
        <sz val="8"/>
        <color rgb="FF003841"/>
        <rFont val="Aptos"/>
        <family val="2"/>
      </rPr>
      <t>2</t>
    </r>
  </si>
  <si>
    <r>
      <t>Domestic 90dpd coverage</t>
    </r>
    <r>
      <rPr>
        <i/>
        <vertAlign val="superscript"/>
        <sz val="8"/>
        <color rgb="FF003841"/>
        <rFont val="Aptos"/>
        <family val="2"/>
      </rPr>
      <t>1</t>
    </r>
    <r>
      <rPr>
        <i/>
        <sz val="8"/>
        <color rgb="FF003841"/>
        <rFont val="Aptos"/>
        <family val="2"/>
      </rPr>
      <t xml:space="preserve"> (%)</t>
    </r>
  </si>
  <si>
    <r>
      <t>Domestic NPE ratio (%)</t>
    </r>
    <r>
      <rPr>
        <i/>
        <vertAlign val="superscript"/>
        <sz val="8"/>
        <color rgb="FF003841"/>
        <rFont val="Aptos"/>
        <family val="2"/>
      </rPr>
      <t>2</t>
    </r>
  </si>
  <si>
    <r>
      <t>Domestic NPE coverage</t>
    </r>
    <r>
      <rPr>
        <i/>
        <vertAlign val="superscript"/>
        <sz val="8"/>
        <color rgb="FF003841"/>
        <rFont val="Aptos"/>
        <family val="2"/>
      </rPr>
      <t>1</t>
    </r>
    <r>
      <rPr>
        <i/>
        <sz val="8"/>
        <color rgb="FF003841"/>
        <rFont val="Aptos"/>
        <family val="2"/>
      </rPr>
      <t xml:space="preserve"> (%)</t>
    </r>
  </si>
  <si>
    <r>
      <t>Group 90dpd ratio (%)</t>
    </r>
    <r>
      <rPr>
        <i/>
        <vertAlign val="superscript"/>
        <sz val="8"/>
        <color rgb="FF003841"/>
        <rFont val="Aptos"/>
        <family val="2"/>
      </rPr>
      <t>2</t>
    </r>
  </si>
  <si>
    <r>
      <t>Group 90dpd coverage</t>
    </r>
    <r>
      <rPr>
        <i/>
        <vertAlign val="superscript"/>
        <sz val="8"/>
        <color rgb="FF003841"/>
        <rFont val="Aptos"/>
        <family val="2"/>
      </rPr>
      <t>1</t>
    </r>
    <r>
      <rPr>
        <i/>
        <sz val="8"/>
        <color rgb="FF003841"/>
        <rFont val="Aptos"/>
        <family val="2"/>
      </rPr>
      <t>(%)</t>
    </r>
  </si>
  <si>
    <r>
      <t>Group NPE ratio (%)</t>
    </r>
    <r>
      <rPr>
        <i/>
        <vertAlign val="superscript"/>
        <sz val="8"/>
        <color rgb="FF003841"/>
        <rFont val="Aptos"/>
        <family val="2"/>
      </rPr>
      <t>2</t>
    </r>
  </si>
  <si>
    <r>
      <t>Group NPE coverage</t>
    </r>
    <r>
      <rPr>
        <i/>
        <vertAlign val="superscript"/>
        <sz val="8"/>
        <color rgb="FF003841"/>
        <rFont val="Aptos"/>
        <family val="2"/>
      </rPr>
      <t>1</t>
    </r>
    <r>
      <rPr>
        <i/>
        <sz val="8"/>
        <color rgb="FF003841"/>
        <rFont val="Aptos"/>
        <family val="2"/>
      </rPr>
      <t xml:space="preserve"> (%)</t>
    </r>
  </si>
  <si>
    <r>
      <rPr>
        <vertAlign val="superscript"/>
        <sz val="6"/>
        <color rgb="FF003841"/>
        <rFont val="Aptos"/>
        <family val="2"/>
      </rPr>
      <t>1</t>
    </r>
    <r>
      <rPr>
        <sz val="6"/>
        <color rgb="FF003841"/>
        <rFont val="Aptos"/>
        <family val="2"/>
      </rPr>
      <t>For the purpose of calculating coverage, provisions include additional off B/S LLAs and NPEs exclude Loans at FV</t>
    </r>
  </si>
  <si>
    <r>
      <rPr>
        <vertAlign val="superscript"/>
        <sz val="6"/>
        <color rgb="FF003841"/>
        <rFont val="Aptos"/>
        <family val="2"/>
      </rPr>
      <t>2</t>
    </r>
    <r>
      <rPr>
        <sz val="6"/>
        <color rgb="FF003841"/>
        <rFont val="Aptos"/>
        <family val="2"/>
      </rPr>
      <t xml:space="preserve">Total and corporate 90dpd and NPE ratios include Frontier senior notes and exclude the reverse repo with the Greek State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</si>
</sst>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_ ;_ * \(#,##0.00\)\ _€_ ;_ * &quot;-&quot;??_)\ _€_ ;_ @_ "/>
    <numFmt numFmtId="165" formatCode="0.0%"/>
    <numFmt numFmtId="166" formatCode="#,##0_);\(#,##0\);&quot;-&quot;_);*-"/>
    <numFmt numFmtId="167" formatCode="#,##0__;\(#,##0\)__;\-__"/>
    <numFmt numFmtId="168" formatCode="#,##0.000000_);\(#,##0.000000\);&quot;-&quot;_);*-"/>
    <numFmt numFmtId="169" formatCode="#,##0.0_);\(#,##0.0\);&quot;-&quot;_);*-"/>
    <numFmt numFmtId="170" formatCode="#,##0.0000000_);\(#,##0.0000000\);&quot;-&quot;_);*-"/>
    <numFmt numFmtId="171" formatCode="#,##0.0000000000000000_);\(#,##0.0000000000000000\);&quot;-&quot;_);*-"/>
    <numFmt numFmtId="172" formatCode="#,##0.0000000000000000000000000000_);\(#,##0.0000000000000000000000000000\);&quot;-&quot;_);*-"/>
    <numFmt numFmtId="173" formatCode="#,##0.00000000000000000000000000000000_);\(#,##0.00000000000000000000000000000000\);&quot;-&quot;_);*-"/>
    <numFmt numFmtId="174" formatCode="#,##0.0000000000_);\(#,##0.0000000000\);&quot;-&quot;_);*-"/>
    <numFmt numFmtId="179" formatCode="#,##0.00000_);\(#,##0.00000\);&quot;-&quot;_);*-"/>
  </numFmts>
  <fonts count="46" x14ac:knownFonts="1">
    <font>
      <sz val="9"/>
      <color theme="1"/>
      <name val="Calibri"/>
      <family val="2"/>
    </font>
    <font>
      <sz val="9"/>
      <color theme="1"/>
      <name val="Calibri"/>
      <family val="2"/>
    </font>
    <font>
      <sz val="8"/>
      <color theme="1"/>
      <name val="Calibri"/>
      <family val="2"/>
      <charset val="161"/>
      <scheme val="minor"/>
    </font>
    <font>
      <b/>
      <sz val="14"/>
      <color rgb="FF0000CC"/>
      <name val="Calibri"/>
      <family val="2"/>
      <charset val="161"/>
      <scheme val="minor"/>
    </font>
    <font>
      <b/>
      <sz val="16"/>
      <color rgb="FF0000CC"/>
      <name val="Calibri"/>
      <family val="2"/>
      <charset val="161"/>
      <scheme val="minor"/>
    </font>
    <font>
      <b/>
      <sz val="8"/>
      <color rgb="FF0000FF"/>
      <name val="Calibri"/>
      <family val="2"/>
      <charset val="161"/>
      <scheme val="minor"/>
    </font>
    <font>
      <sz val="8"/>
      <color rgb="FF0000CC"/>
      <name val="Calibri"/>
      <family val="2"/>
      <charset val="161"/>
      <scheme val="minor"/>
    </font>
    <font>
      <b/>
      <sz val="8"/>
      <color rgb="FF0000CC"/>
      <name val="Calibri"/>
      <family val="2"/>
      <charset val="161"/>
      <scheme val="minor"/>
    </font>
    <font>
      <i/>
      <sz val="8"/>
      <color theme="1" tint="0.499984740745262"/>
      <name val="Calibri"/>
      <family val="2"/>
      <charset val="161"/>
      <scheme val="minor"/>
    </font>
    <font>
      <i/>
      <sz val="8"/>
      <color theme="1" tint="0.34998626667073579"/>
      <name val="Calibri"/>
      <family val="2"/>
      <charset val="161"/>
      <scheme val="minor"/>
    </font>
    <font>
      <b/>
      <i/>
      <sz val="8"/>
      <color theme="1" tint="0.34998626667073579"/>
      <name val="Calibri"/>
      <family val="2"/>
      <charset val="161"/>
      <scheme val="minor"/>
    </font>
    <font>
      <sz val="8"/>
      <name val="Calibri"/>
      <family val="2"/>
      <charset val="161"/>
      <scheme val="minor"/>
    </font>
    <font>
      <b/>
      <sz val="10"/>
      <color rgb="FF0000CC"/>
      <name val="Calibri"/>
      <family val="2"/>
      <charset val="161"/>
      <scheme val="minor"/>
    </font>
    <font>
      <i/>
      <sz val="8"/>
      <color theme="0" tint="-0.499984740745262"/>
      <name val="Calibri"/>
      <family val="2"/>
      <charset val="161"/>
      <scheme val="minor"/>
    </font>
    <font>
      <i/>
      <sz val="8"/>
      <color rgb="FF0000CC"/>
      <name val="Calibri"/>
      <family val="2"/>
      <charset val="161"/>
      <scheme val="minor"/>
    </font>
    <font>
      <sz val="11"/>
      <color theme="1"/>
      <name val="Calibri"/>
      <family val="2"/>
      <scheme val="minor"/>
    </font>
    <font>
      <b/>
      <sz val="10"/>
      <color rgb="FF008080"/>
      <name val="Calibri"/>
      <family val="2"/>
      <charset val="161"/>
    </font>
    <font>
      <sz val="8"/>
      <name val="Calibri"/>
      <family val="2"/>
    </font>
    <font>
      <sz val="8"/>
      <color rgb="FFFF0000"/>
      <name val="Calibri"/>
      <family val="2"/>
      <charset val="161"/>
      <scheme val="minor"/>
    </font>
    <font>
      <b/>
      <sz val="12"/>
      <color rgb="FF003841"/>
      <name val="Aptos"/>
      <family val="2"/>
    </font>
    <font>
      <b/>
      <sz val="14"/>
      <color rgb="FF003841"/>
      <name val="Aptos"/>
      <family val="2"/>
    </font>
    <font>
      <b/>
      <sz val="16"/>
      <color rgb="FF0000CC"/>
      <name val="Aptos"/>
      <family val="2"/>
    </font>
    <font>
      <sz val="8"/>
      <color theme="1"/>
      <name val="Aptos"/>
      <family val="2"/>
    </font>
    <font>
      <b/>
      <sz val="8"/>
      <color rgb="FF003841"/>
      <name val="Aptos"/>
      <family val="2"/>
    </font>
    <font>
      <sz val="8"/>
      <color rgb="FF003841"/>
      <name val="Aptos"/>
      <family val="2"/>
    </font>
    <font>
      <b/>
      <sz val="8"/>
      <color theme="1"/>
      <name val="Aptos"/>
      <family val="2"/>
    </font>
    <font>
      <b/>
      <i/>
      <sz val="8"/>
      <color rgb="FF003841"/>
      <name val="Aptos"/>
      <family val="2"/>
    </font>
    <font>
      <b/>
      <i/>
      <sz val="9.1999999999999993"/>
      <color rgb="FF003841"/>
      <name val="Aptos"/>
      <family val="2"/>
    </font>
    <font>
      <i/>
      <sz val="8"/>
      <color rgb="FF003841"/>
      <name val="Aptos"/>
      <family val="2"/>
    </font>
    <font>
      <i/>
      <vertAlign val="superscript"/>
      <sz val="8"/>
      <color rgb="FF003841"/>
      <name val="Aptos"/>
      <family val="2"/>
    </font>
    <font>
      <sz val="6"/>
      <color rgb="FF003841"/>
      <name val="Aptos"/>
      <family val="2"/>
    </font>
    <font>
      <vertAlign val="superscript"/>
      <sz val="6"/>
      <color rgb="FF003841"/>
      <name val="Aptos"/>
      <family val="2"/>
    </font>
    <font>
      <b/>
      <sz val="9"/>
      <color rgb="FF003841"/>
      <name val="Aptos"/>
      <family val="2"/>
    </font>
    <font>
      <b/>
      <sz val="16"/>
      <color theme="0"/>
      <name val="Aptos"/>
      <family val="2"/>
    </font>
    <font>
      <b/>
      <sz val="12"/>
      <color theme="0"/>
      <name val="Aptos"/>
      <family val="2"/>
    </font>
    <font>
      <sz val="8"/>
      <color rgb="FF0000CC"/>
      <name val="Aptos"/>
      <family val="2"/>
    </font>
    <font>
      <sz val="8"/>
      <color theme="1" tint="0.34998626667073579"/>
      <name val="Aptos"/>
      <family val="2"/>
    </font>
    <font>
      <vertAlign val="superscript"/>
      <sz val="8"/>
      <color rgb="FF003841"/>
      <name val="Aptos"/>
      <family val="2"/>
    </font>
    <font>
      <sz val="6.5"/>
      <color rgb="FF003841"/>
      <name val="Aptos"/>
      <family val="2"/>
    </font>
    <font>
      <i/>
      <sz val="8"/>
      <color theme="1" tint="0.34998626667073579"/>
      <name val="Aptos"/>
      <family val="2"/>
    </font>
    <font>
      <i/>
      <sz val="8"/>
      <color rgb="FF0000CC"/>
      <name val="Aptos"/>
      <family val="2"/>
    </font>
    <font>
      <b/>
      <i/>
      <sz val="8"/>
      <color theme="1"/>
      <name val="Aptos"/>
      <family val="2"/>
    </font>
    <font>
      <i/>
      <sz val="8"/>
      <color theme="1"/>
      <name val="Aptos"/>
      <family val="2"/>
    </font>
    <font>
      <b/>
      <sz val="8"/>
      <color theme="0"/>
      <name val="Aptos"/>
      <family val="2"/>
    </font>
    <font>
      <b/>
      <sz val="8"/>
      <color rgb="FF0000FF"/>
      <name val="Aptos"/>
      <family val="2"/>
    </font>
    <font>
      <b/>
      <u/>
      <sz val="8"/>
      <color rgb="FF003841"/>
      <name val="Aptos"/>
      <family val="2"/>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047B85"/>
        <bgColor indexed="64"/>
      </patternFill>
    </fill>
    <fill>
      <patternFill patternType="solid">
        <fgColor rgb="FF00ADBF"/>
        <bgColor indexed="64"/>
      </patternFill>
    </fill>
    <fill>
      <patternFill patternType="solid">
        <fgColor rgb="FF00CFE7"/>
        <bgColor indexed="64"/>
      </patternFill>
    </fill>
    <fill>
      <patternFill patternType="solid">
        <fgColor theme="4" tint="0.79998168889431442"/>
        <bgColor indexed="64"/>
      </patternFill>
    </fill>
  </fills>
  <borders count="35">
    <border>
      <left/>
      <right/>
      <top/>
      <bottom/>
      <diagonal/>
    </border>
    <border>
      <left/>
      <right/>
      <top/>
      <bottom style="thin">
        <color rgb="FF0000CC"/>
      </bottom>
      <diagonal/>
    </border>
    <border>
      <left/>
      <right/>
      <top style="thin">
        <color theme="0" tint="-0.499984740745262"/>
      </top>
      <bottom/>
      <diagonal/>
    </border>
    <border>
      <left/>
      <right style="hair">
        <color rgb="FF0000CC"/>
      </right>
      <top/>
      <bottom/>
      <diagonal/>
    </border>
    <border>
      <left/>
      <right style="hair">
        <color rgb="FF0000CC"/>
      </right>
      <top style="thin">
        <color indexed="64"/>
      </top>
      <bottom/>
      <diagonal/>
    </border>
    <border>
      <left/>
      <right/>
      <top style="medium">
        <color rgb="FF047B85"/>
      </top>
      <bottom style="medium">
        <color rgb="FF047B85"/>
      </bottom>
      <diagonal/>
    </border>
    <border>
      <left/>
      <right/>
      <top/>
      <bottom style="medium">
        <color rgb="FF047B85"/>
      </bottom>
      <diagonal/>
    </border>
    <border>
      <left/>
      <right/>
      <top style="thin">
        <color rgb="FF00ADBF"/>
      </top>
      <bottom/>
      <diagonal/>
    </border>
    <border>
      <left/>
      <right/>
      <top style="thin">
        <color rgb="FF047B85"/>
      </top>
      <bottom/>
      <diagonal/>
    </border>
    <border>
      <left/>
      <right/>
      <top style="medium">
        <color rgb="FF047B85"/>
      </top>
      <bottom/>
      <diagonal/>
    </border>
    <border>
      <left/>
      <right/>
      <top/>
      <bottom style="medium">
        <color rgb="FF00ADBF"/>
      </bottom>
      <diagonal/>
    </border>
    <border>
      <left/>
      <right/>
      <top/>
      <bottom style="medium">
        <color rgb="FF00CFE7"/>
      </bottom>
      <diagonal/>
    </border>
    <border>
      <left style="dotted">
        <color rgb="FF047B85"/>
      </left>
      <right/>
      <top/>
      <bottom/>
      <diagonal/>
    </border>
    <border>
      <left style="dotted">
        <color rgb="FF047B85"/>
      </left>
      <right/>
      <top/>
      <bottom style="medium">
        <color rgb="FF047B85"/>
      </bottom>
      <diagonal/>
    </border>
    <border>
      <left style="dotted">
        <color rgb="FF047B85"/>
      </left>
      <right/>
      <top style="medium">
        <color rgb="FF047B85"/>
      </top>
      <bottom style="medium">
        <color rgb="FF047B85"/>
      </bottom>
      <diagonal/>
    </border>
    <border>
      <left/>
      <right style="dotted">
        <color rgb="FF047B85"/>
      </right>
      <top style="medium">
        <color rgb="FF047B85"/>
      </top>
      <bottom style="medium">
        <color rgb="FF047B85"/>
      </bottom>
      <diagonal/>
    </border>
    <border>
      <left/>
      <right style="dotted">
        <color rgb="FF047B85"/>
      </right>
      <top/>
      <bottom/>
      <diagonal/>
    </border>
    <border>
      <left/>
      <right style="dotted">
        <color rgb="FF047B85"/>
      </right>
      <top/>
      <bottom style="medium">
        <color rgb="FF047B85"/>
      </bottom>
      <diagonal/>
    </border>
    <border>
      <left style="dotted">
        <color rgb="FF047B85"/>
      </left>
      <right/>
      <top style="medium">
        <color rgb="FF047B85"/>
      </top>
      <bottom/>
      <diagonal/>
    </border>
    <border>
      <left/>
      <right style="dotted">
        <color rgb="FF047B85"/>
      </right>
      <top style="medium">
        <color rgb="FF047B85"/>
      </top>
      <bottom/>
      <diagonal/>
    </border>
    <border>
      <left style="dotted">
        <color rgb="FF047B85"/>
      </left>
      <right/>
      <top/>
      <bottom style="medium">
        <color rgb="FF00CFE7"/>
      </bottom>
      <diagonal/>
    </border>
    <border>
      <left style="dotted">
        <color rgb="FF047B85"/>
      </left>
      <right/>
      <top/>
      <bottom style="medium">
        <color rgb="FF00ADBF"/>
      </bottom>
      <diagonal/>
    </border>
    <border>
      <left/>
      <right style="dotted">
        <color rgb="FF047B85"/>
      </right>
      <top/>
      <bottom style="medium">
        <color rgb="FF00ADBF"/>
      </bottom>
      <diagonal/>
    </border>
    <border>
      <left/>
      <right style="dotted">
        <color rgb="FF047B85"/>
      </right>
      <top/>
      <bottom style="medium">
        <color rgb="FF00CFE7"/>
      </bottom>
      <diagonal/>
    </border>
    <border>
      <left/>
      <right/>
      <top/>
      <bottom style="thin">
        <color rgb="FF009999"/>
      </bottom>
      <diagonal/>
    </border>
    <border>
      <left/>
      <right/>
      <top/>
      <bottom style="thin">
        <color rgb="FF00CFE7"/>
      </bottom>
      <diagonal/>
    </border>
    <border>
      <left/>
      <right/>
      <top/>
      <bottom style="medium">
        <color rgb="FF009999"/>
      </bottom>
      <diagonal/>
    </border>
    <border>
      <left style="dotted">
        <color rgb="FF047B85"/>
      </left>
      <right/>
      <top/>
      <bottom style="medium">
        <color rgb="FF009999"/>
      </bottom>
      <diagonal/>
    </border>
    <border>
      <left/>
      <right style="dotted">
        <color rgb="FF047B85"/>
      </right>
      <top/>
      <bottom style="medium">
        <color rgb="FF009999"/>
      </bottom>
      <diagonal/>
    </border>
    <border>
      <left/>
      <right/>
      <top/>
      <bottom style="thin">
        <color rgb="FF047B85"/>
      </bottom>
      <diagonal/>
    </border>
    <border>
      <left/>
      <right style="dotted">
        <color rgb="FF008080"/>
      </right>
      <top style="thin">
        <color rgb="FF047B85"/>
      </top>
      <bottom/>
      <diagonal/>
    </border>
    <border>
      <left/>
      <right style="dotted">
        <color rgb="FF008080"/>
      </right>
      <top/>
      <bottom/>
      <diagonal/>
    </border>
    <border>
      <left/>
      <right style="dotted">
        <color rgb="FF008080"/>
      </right>
      <top/>
      <bottom style="medium">
        <color rgb="FF047B85"/>
      </bottom>
      <diagonal/>
    </border>
    <border>
      <left/>
      <right style="dotted">
        <color rgb="FF047B85"/>
      </right>
      <top style="thin">
        <color rgb="FF009999"/>
      </top>
      <bottom/>
      <diagonal/>
    </border>
    <border>
      <left/>
      <right style="dotted">
        <color rgb="FF047B85"/>
      </right>
      <top style="thin">
        <color rgb="FF00CFE7"/>
      </top>
      <bottom/>
      <diagonal/>
    </border>
  </borders>
  <cellStyleXfs count="4">
    <xf numFmtId="0" fontId="0" fillId="0" borderId="0"/>
    <xf numFmtId="164" fontId="1" fillId="0" borderId="0" applyFont="0" applyFill="0" applyBorder="0" applyAlignment="0" applyProtection="0"/>
    <xf numFmtId="0" fontId="15" fillId="0" borderId="0"/>
    <xf numFmtId="9" fontId="1" fillId="0" borderId="0" applyFont="0" applyFill="0" applyBorder="0" applyAlignment="0" applyProtection="0"/>
  </cellStyleXfs>
  <cellXfs count="231">
    <xf numFmtId="0" fontId="0" fillId="0" borderId="0" xfId="0"/>
    <xf numFmtId="0" fontId="2" fillId="0" borderId="0" xfId="0" applyFont="1" applyProtection="1">
      <protection locked="0"/>
    </xf>
    <xf numFmtId="0" fontId="2" fillId="0" borderId="0" xfId="0" applyFont="1" applyAlignment="1" applyProtection="1">
      <alignment horizontal="right"/>
      <protection locked="0"/>
    </xf>
    <xf numFmtId="0" fontId="15" fillId="0" borderId="0" xfId="2"/>
    <xf numFmtId="0" fontId="15" fillId="0" borderId="2" xfId="2" applyBorder="1"/>
    <xf numFmtId="0" fontId="4" fillId="0" borderId="0" xfId="0" applyFont="1" applyProtection="1">
      <protection locked="0"/>
    </xf>
    <xf numFmtId="3" fontId="3" fillId="0" borderId="0" xfId="0" applyNumberFormat="1" applyFont="1" applyAlignment="1" applyProtection="1">
      <alignment vertical="center" wrapText="1"/>
      <protection locked="0"/>
    </xf>
    <xf numFmtId="166" fontId="6" fillId="2" borderId="0" xfId="0" applyNumberFormat="1" applyFont="1" applyFill="1" applyAlignment="1" applyProtection="1">
      <alignment horizontal="right" vertical="center"/>
      <protection locked="0"/>
    </xf>
    <xf numFmtId="166" fontId="5" fillId="3" borderId="0" xfId="0" applyNumberFormat="1" applyFont="1" applyFill="1" applyAlignment="1" applyProtection="1">
      <alignment horizontal="right"/>
      <protection locked="0"/>
    </xf>
    <xf numFmtId="166" fontId="11" fillId="3" borderId="0" xfId="0" applyNumberFormat="1" applyFont="1" applyFill="1" applyAlignment="1" applyProtection="1">
      <alignment horizontal="right"/>
      <protection locked="0"/>
    </xf>
    <xf numFmtId="0" fontId="4" fillId="0" borderId="0" xfId="0" applyFont="1" applyAlignment="1" applyProtection="1">
      <alignment vertical="center"/>
      <protection locked="0"/>
    </xf>
    <xf numFmtId="165" fontId="9" fillId="2" borderId="1" xfId="3" applyNumberFormat="1" applyFont="1" applyFill="1" applyBorder="1" applyAlignment="1" applyProtection="1">
      <alignment horizontal="right" vertical="center"/>
      <protection locked="0"/>
    </xf>
    <xf numFmtId="166" fontId="5" fillId="2" borderId="0" xfId="0" applyNumberFormat="1" applyFont="1" applyFill="1" applyAlignment="1" applyProtection="1">
      <alignment horizontal="right"/>
      <protection locked="0"/>
    </xf>
    <xf numFmtId="166" fontId="8" fillId="2" borderId="0" xfId="0" applyNumberFormat="1" applyFont="1" applyFill="1" applyAlignment="1" applyProtection="1">
      <alignment horizontal="right"/>
      <protection locked="0"/>
    </xf>
    <xf numFmtId="166" fontId="11" fillId="2" borderId="0" xfId="0" applyNumberFormat="1" applyFont="1" applyFill="1" applyAlignment="1" applyProtection="1">
      <alignment horizontal="right"/>
      <protection locked="0"/>
    </xf>
    <xf numFmtId="166" fontId="13" fillId="2" borderId="0" xfId="0" applyNumberFormat="1" applyFont="1" applyFill="1" applyAlignment="1" applyProtection="1">
      <alignment horizontal="right"/>
      <protection locked="0"/>
    </xf>
    <xf numFmtId="167" fontId="8" fillId="2" borderId="0" xfId="0" applyNumberFormat="1" applyFont="1" applyFill="1" applyAlignment="1" applyProtection="1">
      <alignment horizontal="right"/>
      <protection locked="0"/>
    </xf>
    <xf numFmtId="165" fontId="8" fillId="2" borderId="0" xfId="0" applyNumberFormat="1" applyFont="1" applyFill="1" applyAlignment="1" applyProtection="1">
      <alignment horizontal="right"/>
      <protection locked="0"/>
    </xf>
    <xf numFmtId="167" fontId="13" fillId="2" borderId="0" xfId="0" applyNumberFormat="1" applyFont="1" applyFill="1" applyAlignment="1" applyProtection="1">
      <alignment horizontal="right"/>
      <protection locked="0"/>
    </xf>
    <xf numFmtId="165" fontId="4" fillId="0" borderId="0" xfId="3" applyNumberFormat="1" applyFont="1" applyFill="1" applyBorder="1" applyAlignment="1" applyProtection="1">
      <alignment vertical="center"/>
      <protection locked="0"/>
    </xf>
    <xf numFmtId="165" fontId="13" fillId="4" borderId="0" xfId="0" applyNumberFormat="1" applyFont="1" applyFill="1" applyAlignment="1" applyProtection="1">
      <alignment horizontal="right"/>
      <protection locked="0"/>
    </xf>
    <xf numFmtId="166" fontId="10" fillId="0" borderId="0" xfId="0" applyNumberFormat="1" applyFont="1" applyAlignment="1" applyProtection="1">
      <alignment horizontal="right" vertical="center"/>
      <protection locked="0"/>
    </xf>
    <xf numFmtId="165" fontId="14" fillId="0" borderId="0" xfId="3" applyNumberFormat="1" applyFont="1" applyFill="1" applyBorder="1" applyAlignment="1" applyProtection="1">
      <alignment horizontal="right" vertical="center"/>
      <protection locked="0"/>
    </xf>
    <xf numFmtId="165" fontId="9" fillId="0" borderId="0" xfId="3" applyNumberFormat="1" applyFont="1" applyFill="1" applyBorder="1" applyAlignment="1" applyProtection="1">
      <alignment horizontal="right" vertical="center"/>
      <protection locked="0"/>
    </xf>
    <xf numFmtId="165" fontId="9" fillId="0" borderId="1" xfId="3" applyNumberFormat="1" applyFont="1" applyFill="1" applyBorder="1" applyAlignment="1" applyProtection="1">
      <alignment horizontal="right" vertical="center"/>
      <protection locked="0"/>
    </xf>
    <xf numFmtId="9" fontId="9" fillId="0" borderId="0" xfId="3" applyFont="1" applyFill="1" applyBorder="1" applyAlignment="1" applyProtection="1">
      <alignment horizontal="right" vertical="center"/>
      <protection locked="0"/>
    </xf>
    <xf numFmtId="166" fontId="9" fillId="2" borderId="0" xfId="0" applyNumberFormat="1" applyFont="1" applyFill="1" applyAlignment="1" applyProtection="1">
      <alignment horizontal="right" vertical="center"/>
      <protection locked="0"/>
    </xf>
    <xf numFmtId="166" fontId="10" fillId="2" borderId="0" xfId="0" applyNumberFormat="1" applyFont="1" applyFill="1" applyAlignment="1" applyProtection="1">
      <alignment horizontal="right" vertical="center"/>
      <protection locked="0"/>
    </xf>
    <xf numFmtId="166" fontId="12" fillId="2" borderId="0" xfId="0" applyNumberFormat="1" applyFont="1" applyFill="1" applyAlignment="1" applyProtection="1">
      <alignment horizontal="right" vertical="center"/>
      <protection locked="0"/>
    </xf>
    <xf numFmtId="166" fontId="7" fillId="2" borderId="0" xfId="0" applyNumberFormat="1" applyFont="1" applyFill="1" applyAlignment="1" applyProtection="1">
      <alignment horizontal="right" vertical="center"/>
      <protection locked="0"/>
    </xf>
    <xf numFmtId="166" fontId="5" fillId="3" borderId="3" xfId="0" applyNumberFormat="1" applyFont="1" applyFill="1" applyBorder="1" applyAlignment="1" applyProtection="1">
      <alignment horizontal="right"/>
      <protection locked="0"/>
    </xf>
    <xf numFmtId="166" fontId="8" fillId="3" borderId="3" xfId="0" applyNumberFormat="1" applyFont="1" applyFill="1" applyBorder="1" applyAlignment="1" applyProtection="1">
      <alignment horizontal="right"/>
      <protection locked="0"/>
    </xf>
    <xf numFmtId="166" fontId="11" fillId="3" borderId="3" xfId="0" applyNumberFormat="1" applyFont="1" applyFill="1" applyBorder="1" applyAlignment="1" applyProtection="1">
      <alignment horizontal="right"/>
      <protection locked="0"/>
    </xf>
    <xf numFmtId="0" fontId="18" fillId="0" borderId="0" xfId="0" applyFont="1" applyProtection="1">
      <protection locked="0"/>
    </xf>
    <xf numFmtId="49" fontId="5" fillId="0" borderId="4" xfId="0" applyNumberFormat="1" applyFont="1" applyBorder="1" applyAlignment="1">
      <alignment horizontal="right" vertical="center" wrapText="1"/>
    </xf>
    <xf numFmtId="166" fontId="5" fillId="0" borderId="3" xfId="0" applyNumberFormat="1" applyFont="1" applyBorder="1" applyAlignment="1" applyProtection="1">
      <alignment horizontal="right"/>
      <protection locked="0"/>
    </xf>
    <xf numFmtId="165" fontId="8" fillId="0" borderId="3" xfId="0" applyNumberFormat="1" applyFont="1" applyBorder="1" applyAlignment="1" applyProtection="1">
      <alignment horizontal="right"/>
      <protection locked="0"/>
    </xf>
    <xf numFmtId="166" fontId="13" fillId="3" borderId="3" xfId="0" applyNumberFormat="1" applyFont="1" applyFill="1" applyBorder="1" applyAlignment="1" applyProtection="1">
      <alignment horizontal="right"/>
      <protection locked="0"/>
    </xf>
    <xf numFmtId="3" fontId="20" fillId="3" borderId="0" xfId="0" applyNumberFormat="1" applyFont="1" applyFill="1" applyAlignment="1" applyProtection="1">
      <alignment horizontal="left" vertical="center" wrapText="1"/>
      <protection locked="0"/>
    </xf>
    <xf numFmtId="0" fontId="22" fillId="0" borderId="0" xfId="0" applyFont="1" applyProtection="1">
      <protection locked="0"/>
    </xf>
    <xf numFmtId="0" fontId="22" fillId="0" borderId="0" xfId="0" applyFont="1" applyAlignment="1" applyProtection="1">
      <alignment horizontal="right"/>
      <protection locked="0"/>
    </xf>
    <xf numFmtId="3" fontId="24" fillId="0" borderId="0" xfId="0" applyNumberFormat="1" applyFont="1" applyAlignment="1" applyProtection="1">
      <alignment vertical="center"/>
      <protection locked="0"/>
    </xf>
    <xf numFmtId="166" fontId="24" fillId="0" borderId="0" xfId="0" applyNumberFormat="1" applyFont="1" applyAlignment="1" applyProtection="1">
      <alignment horizontal="right" vertical="center"/>
      <protection locked="0"/>
    </xf>
    <xf numFmtId="166" fontId="22" fillId="0" borderId="0" xfId="0" applyNumberFormat="1" applyFont="1" applyProtection="1">
      <protection locked="0"/>
    </xf>
    <xf numFmtId="166" fontId="25" fillId="0" borderId="0" xfId="0" applyNumberFormat="1" applyFont="1" applyProtection="1">
      <protection locked="0"/>
    </xf>
    <xf numFmtId="0" fontId="25" fillId="0" borderId="0" xfId="0" applyFont="1" applyProtection="1">
      <protection locked="0"/>
    </xf>
    <xf numFmtId="165" fontId="28" fillId="0" borderId="0" xfId="0" applyNumberFormat="1" applyFont="1" applyAlignment="1" applyProtection="1">
      <alignment horizontal="right" vertical="center"/>
      <protection locked="0"/>
    </xf>
    <xf numFmtId="3" fontId="28" fillId="0" borderId="0" xfId="0" applyNumberFormat="1" applyFont="1" applyAlignment="1" applyProtection="1">
      <alignment horizontal="left" vertical="center" wrapText="1" indent="2"/>
      <protection locked="0"/>
    </xf>
    <xf numFmtId="166" fontId="28" fillId="0" borderId="0" xfId="0" applyNumberFormat="1" applyFont="1" applyAlignment="1" applyProtection="1">
      <alignment horizontal="right" vertical="center"/>
      <protection locked="0"/>
    </xf>
    <xf numFmtId="3" fontId="24" fillId="0" borderId="0" xfId="0" applyNumberFormat="1" applyFont="1" applyAlignment="1">
      <alignment vertical="center"/>
    </xf>
    <xf numFmtId="3" fontId="26" fillId="0" borderId="0" xfId="0" applyNumberFormat="1" applyFont="1" applyAlignment="1" applyProtection="1">
      <alignment horizontal="left" vertical="center" wrapText="1" indent="2"/>
      <protection locked="0"/>
    </xf>
    <xf numFmtId="166" fontId="26" fillId="0" borderId="0" xfId="0" applyNumberFormat="1" applyFont="1" applyAlignment="1" applyProtection="1">
      <alignment horizontal="right" vertical="center"/>
      <protection locked="0"/>
    </xf>
    <xf numFmtId="3" fontId="28" fillId="0" borderId="0" xfId="0" applyNumberFormat="1" applyFont="1" applyAlignment="1">
      <alignment horizontal="right" vertical="center" wrapText="1" indent="4"/>
    </xf>
    <xf numFmtId="3" fontId="23" fillId="0" borderId="0" xfId="0" applyNumberFormat="1" applyFont="1" applyAlignment="1" applyProtection="1">
      <alignment vertical="center"/>
      <protection locked="0"/>
    </xf>
    <xf numFmtId="166" fontId="23" fillId="0" borderId="0" xfId="0" applyNumberFormat="1" applyFont="1" applyAlignment="1" applyProtection="1">
      <alignment horizontal="right" vertical="center"/>
      <protection locked="0"/>
    </xf>
    <xf numFmtId="0" fontId="30" fillId="0" borderId="0" xfId="0" applyFont="1" applyProtection="1">
      <protection locked="0"/>
    </xf>
    <xf numFmtId="168" fontId="22" fillId="0" borderId="0" xfId="0" applyNumberFormat="1" applyFont="1" applyProtection="1">
      <protection locked="0"/>
    </xf>
    <xf numFmtId="3" fontId="32" fillId="0" borderId="0" xfId="0" applyNumberFormat="1" applyFont="1" applyAlignment="1" applyProtection="1">
      <alignment vertical="center"/>
      <protection locked="0"/>
    </xf>
    <xf numFmtId="166" fontId="32" fillId="0" borderId="0" xfId="0" applyNumberFormat="1" applyFont="1" applyAlignment="1" applyProtection="1">
      <alignment horizontal="right" vertical="center"/>
      <protection locked="0"/>
    </xf>
    <xf numFmtId="3" fontId="24" fillId="0" borderId="0" xfId="0" applyNumberFormat="1" applyFont="1" applyAlignment="1" applyProtection="1">
      <alignment horizontal="left" vertical="center"/>
      <protection locked="0"/>
    </xf>
    <xf numFmtId="3" fontId="28" fillId="0" borderId="0" xfId="0" applyNumberFormat="1" applyFont="1" applyAlignment="1" applyProtection="1">
      <alignment horizontal="right" vertical="center" indent="2"/>
      <protection locked="0"/>
    </xf>
    <xf numFmtId="3" fontId="24" fillId="0" borderId="0" xfId="0" applyNumberFormat="1" applyFont="1" applyAlignment="1" applyProtection="1">
      <alignment horizontal="left" vertical="center" indent="2"/>
      <protection locked="0"/>
    </xf>
    <xf numFmtId="3" fontId="32" fillId="0" borderId="6" xfId="0" applyNumberFormat="1" applyFont="1" applyBorder="1" applyAlignment="1" applyProtection="1">
      <alignment vertical="center"/>
      <protection locked="0"/>
    </xf>
    <xf numFmtId="166" fontId="32" fillId="0" borderId="6" xfId="0" applyNumberFormat="1" applyFont="1" applyBorder="1" applyAlignment="1" applyProtection="1">
      <alignment horizontal="right" vertical="center"/>
      <protection locked="0"/>
    </xf>
    <xf numFmtId="49" fontId="23" fillId="0" borderId="5" xfId="0" applyNumberFormat="1" applyFont="1" applyBorder="1" applyAlignment="1">
      <alignment horizontal="right" wrapText="1"/>
    </xf>
    <xf numFmtId="0" fontId="24" fillId="0" borderId="0" xfId="0" applyFont="1" applyProtection="1">
      <protection locked="0"/>
    </xf>
    <xf numFmtId="166" fontId="23" fillId="3" borderId="0" xfId="0" applyNumberFormat="1" applyFont="1" applyFill="1" applyAlignment="1" applyProtection="1">
      <alignment horizontal="right"/>
      <protection locked="0"/>
    </xf>
    <xf numFmtId="166" fontId="23" fillId="0" borderId="0" xfId="0" applyNumberFormat="1" applyFont="1" applyAlignment="1" applyProtection="1">
      <alignment horizontal="right"/>
      <protection locked="0"/>
    </xf>
    <xf numFmtId="166" fontId="24" fillId="0" borderId="0" xfId="0" applyNumberFormat="1" applyFont="1" applyAlignment="1" applyProtection="1">
      <alignment horizontal="right"/>
      <protection locked="0"/>
    </xf>
    <xf numFmtId="166" fontId="24" fillId="3" borderId="0" xfId="0" applyNumberFormat="1" applyFont="1" applyFill="1" applyAlignment="1" applyProtection="1">
      <alignment horizontal="right"/>
      <protection locked="0"/>
    </xf>
    <xf numFmtId="166" fontId="28" fillId="0" borderId="0" xfId="0" applyNumberFormat="1" applyFont="1" applyAlignment="1" applyProtection="1">
      <alignment horizontal="right"/>
      <protection locked="0"/>
    </xf>
    <xf numFmtId="3" fontId="28" fillId="0" borderId="0" xfId="0" applyNumberFormat="1" applyFont="1" applyAlignment="1" applyProtection="1">
      <alignment horizontal="left" vertical="center" indent="2"/>
      <protection locked="0"/>
    </xf>
    <xf numFmtId="166" fontId="28" fillId="3" borderId="0" xfId="0" applyNumberFormat="1" applyFont="1" applyFill="1" applyAlignment="1" applyProtection="1">
      <alignment horizontal="right"/>
      <protection locked="0"/>
    </xf>
    <xf numFmtId="167" fontId="28" fillId="0" borderId="0" xfId="0" applyNumberFormat="1" applyFont="1" applyAlignment="1" applyProtection="1">
      <alignment horizontal="right" vertical="center"/>
      <protection locked="0"/>
    </xf>
    <xf numFmtId="165" fontId="28" fillId="0" borderId="0" xfId="0" applyNumberFormat="1" applyFont="1" applyAlignment="1" applyProtection="1">
      <alignment horizontal="right"/>
      <protection locked="0"/>
    </xf>
    <xf numFmtId="165" fontId="28" fillId="0" borderId="0" xfId="3" applyNumberFormat="1" applyFont="1" applyFill="1" applyBorder="1" applyAlignment="1" applyProtection="1">
      <alignment horizontal="right"/>
      <protection locked="0"/>
    </xf>
    <xf numFmtId="165" fontId="28" fillId="3" borderId="0" xfId="3" applyNumberFormat="1" applyFont="1" applyFill="1" applyBorder="1" applyAlignment="1" applyProtection="1">
      <alignment horizontal="right"/>
      <protection locked="0"/>
    </xf>
    <xf numFmtId="3" fontId="23" fillId="0" borderId="0" xfId="0" applyNumberFormat="1" applyFont="1" applyAlignment="1">
      <alignment vertical="center"/>
    </xf>
    <xf numFmtId="166" fontId="23" fillId="0" borderId="6" xfId="0" applyNumberFormat="1" applyFont="1" applyBorder="1" applyAlignment="1" applyProtection="1">
      <alignment horizontal="right"/>
      <protection locked="0"/>
    </xf>
    <xf numFmtId="166" fontId="23" fillId="3" borderId="6" xfId="0" applyNumberFormat="1" applyFont="1" applyFill="1" applyBorder="1" applyAlignment="1" applyProtection="1">
      <alignment horizontal="right"/>
      <protection locked="0"/>
    </xf>
    <xf numFmtId="166" fontId="35" fillId="0" borderId="0" xfId="0" applyNumberFormat="1" applyFont="1" applyAlignment="1" applyProtection="1">
      <alignment horizontal="right" vertical="center"/>
      <protection locked="0"/>
    </xf>
    <xf numFmtId="166" fontId="36" fillId="0" borderId="0" xfId="0" applyNumberFormat="1" applyFont="1" applyAlignment="1" applyProtection="1">
      <alignment horizontal="right" vertical="center"/>
      <protection locked="0"/>
    </xf>
    <xf numFmtId="165" fontId="28" fillId="0" borderId="0" xfId="3" applyNumberFormat="1" applyFont="1" applyFill="1" applyBorder="1" applyAlignment="1" applyProtection="1">
      <alignment horizontal="right" vertical="center"/>
      <protection locked="0"/>
    </xf>
    <xf numFmtId="0" fontId="24" fillId="0" borderId="0" xfId="0" applyFont="1" applyAlignment="1" applyProtection="1">
      <alignment horizontal="right"/>
      <protection locked="0"/>
    </xf>
    <xf numFmtId="0" fontId="38" fillId="0" borderId="0" xfId="0" applyFont="1" applyProtection="1">
      <protection locked="0"/>
    </xf>
    <xf numFmtId="165" fontId="22" fillId="0" borderId="0" xfId="3" applyNumberFormat="1" applyFont="1" applyProtection="1">
      <protection locked="0"/>
    </xf>
    <xf numFmtId="166" fontId="39" fillId="0" borderId="0" xfId="0" applyNumberFormat="1" applyFont="1" applyAlignment="1" applyProtection="1">
      <alignment horizontal="right" vertical="center"/>
      <protection locked="0"/>
    </xf>
    <xf numFmtId="165" fontId="40" fillId="0" borderId="0" xfId="3" applyNumberFormat="1" applyFont="1" applyFill="1" applyBorder="1" applyAlignment="1" applyProtection="1">
      <alignment horizontal="right" vertical="center"/>
      <protection locked="0"/>
    </xf>
    <xf numFmtId="165" fontId="39" fillId="0" borderId="0" xfId="3" applyNumberFormat="1" applyFont="1" applyFill="1" applyBorder="1" applyAlignment="1" applyProtection="1">
      <alignment horizontal="right" vertical="center"/>
      <protection locked="0"/>
    </xf>
    <xf numFmtId="0" fontId="41" fillId="0" borderId="0" xfId="0" applyFont="1" applyProtection="1">
      <protection locked="0"/>
    </xf>
    <xf numFmtId="0" fontId="42" fillId="0" borderId="0" xfId="0" applyFont="1" applyProtection="1">
      <protection locked="0"/>
    </xf>
    <xf numFmtId="0" fontId="28" fillId="0" borderId="0" xfId="0" applyFont="1" applyProtection="1">
      <protection locked="0"/>
    </xf>
    <xf numFmtId="165" fontId="36" fillId="0" borderId="0" xfId="3" applyNumberFormat="1" applyFont="1" applyFill="1" applyBorder="1" applyAlignment="1" applyProtection="1">
      <alignment horizontal="right" vertical="center"/>
      <protection locked="0"/>
    </xf>
    <xf numFmtId="169" fontId="35" fillId="0" borderId="0" xfId="0" applyNumberFormat="1" applyFont="1" applyAlignment="1" applyProtection="1">
      <alignment horizontal="right" vertical="center"/>
      <protection locked="0"/>
    </xf>
    <xf numFmtId="165" fontId="22" fillId="0" borderId="0" xfId="0" applyNumberFormat="1" applyFont="1" applyProtection="1">
      <protection locked="0"/>
    </xf>
    <xf numFmtId="9" fontId="28" fillId="0" borderId="0" xfId="3" applyFont="1" applyFill="1" applyBorder="1" applyAlignment="1" applyProtection="1">
      <alignment horizontal="right" vertical="center"/>
      <protection locked="0"/>
    </xf>
    <xf numFmtId="9" fontId="39" fillId="0" borderId="0" xfId="3" applyFont="1" applyFill="1" applyBorder="1" applyAlignment="1" applyProtection="1">
      <alignment horizontal="right" vertical="center"/>
      <protection locked="0"/>
    </xf>
    <xf numFmtId="0" fontId="28" fillId="0" borderId="0" xfId="0" applyFont="1" applyAlignment="1" applyProtection="1">
      <alignment horizontal="right"/>
      <protection locked="0"/>
    </xf>
    <xf numFmtId="0" fontId="20" fillId="0" borderId="0" xfId="0" applyFont="1" applyAlignment="1" applyProtection="1">
      <alignment vertical="center"/>
      <protection locked="0"/>
    </xf>
    <xf numFmtId="0" fontId="43" fillId="6" borderId="7" xfId="0" applyFont="1" applyFill="1" applyBorder="1" applyAlignment="1" applyProtection="1">
      <alignment horizontal="right"/>
      <protection locked="0"/>
    </xf>
    <xf numFmtId="3" fontId="24" fillId="0" borderId="7" xfId="0" applyNumberFormat="1" applyFont="1" applyBorder="1" applyAlignment="1" applyProtection="1">
      <alignment horizontal="left" vertical="center"/>
      <protection locked="0"/>
    </xf>
    <xf numFmtId="3" fontId="28" fillId="0" borderId="0" xfId="0" applyNumberFormat="1" applyFont="1" applyAlignment="1" applyProtection="1">
      <alignment horizontal="left" vertical="center"/>
      <protection locked="0"/>
    </xf>
    <xf numFmtId="3" fontId="28" fillId="0" borderId="6" xfId="0" applyNumberFormat="1" applyFont="1" applyBorder="1" applyAlignment="1" applyProtection="1">
      <alignment horizontal="left" vertical="center" indent="2"/>
      <protection locked="0"/>
    </xf>
    <xf numFmtId="165" fontId="28" fillId="0" borderId="6" xfId="3" applyNumberFormat="1" applyFont="1" applyFill="1" applyBorder="1" applyAlignment="1" applyProtection="1">
      <alignment horizontal="right" vertical="center"/>
      <protection locked="0"/>
    </xf>
    <xf numFmtId="0" fontId="43" fillId="5" borderId="8" xfId="0" applyFont="1" applyFill="1" applyBorder="1" applyAlignment="1" applyProtection="1">
      <alignment horizontal="right"/>
      <protection locked="0"/>
    </xf>
    <xf numFmtId="3" fontId="24" fillId="0" borderId="8" xfId="0" applyNumberFormat="1" applyFont="1" applyBorder="1" applyAlignment="1" applyProtection="1">
      <alignment vertical="center"/>
      <protection locked="0"/>
    </xf>
    <xf numFmtId="3" fontId="28" fillId="0" borderId="0" xfId="0" applyNumberFormat="1" applyFont="1" applyAlignment="1" applyProtection="1">
      <alignment vertical="center"/>
      <protection locked="0"/>
    </xf>
    <xf numFmtId="3" fontId="28" fillId="0" borderId="6" xfId="0" applyNumberFormat="1" applyFont="1" applyBorder="1" applyAlignment="1" applyProtection="1">
      <alignment vertical="center"/>
      <protection locked="0"/>
    </xf>
    <xf numFmtId="166" fontId="24" fillId="3" borderId="0" xfId="0" applyNumberFormat="1" applyFont="1" applyFill="1" applyAlignment="1" applyProtection="1">
      <alignment horizontal="right" vertical="center"/>
      <protection locked="0"/>
    </xf>
    <xf numFmtId="165" fontId="28" fillId="3" borderId="6" xfId="3" applyNumberFormat="1" applyFont="1" applyFill="1" applyBorder="1" applyAlignment="1" applyProtection="1">
      <alignment horizontal="right" vertical="center"/>
      <protection locked="0"/>
    </xf>
    <xf numFmtId="0" fontId="21" fillId="0" borderId="0" xfId="0" applyFont="1" applyAlignment="1" applyProtection="1">
      <alignment vertical="center"/>
      <protection locked="0"/>
    </xf>
    <xf numFmtId="0" fontId="21" fillId="0" borderId="0" xfId="0" applyFont="1" applyProtection="1">
      <protection locked="0"/>
    </xf>
    <xf numFmtId="49" fontId="44" fillId="3" borderId="0" xfId="0" applyNumberFormat="1" applyFont="1" applyFill="1" applyAlignment="1">
      <alignment horizontal="right" vertical="center" wrapText="1"/>
    </xf>
    <xf numFmtId="49" fontId="44" fillId="0" borderId="0" xfId="0" applyNumberFormat="1" applyFont="1" applyAlignment="1">
      <alignment horizontal="right" vertical="center" wrapText="1"/>
    </xf>
    <xf numFmtId="0" fontId="40" fillId="0" borderId="0" xfId="0" applyFont="1" applyProtection="1">
      <protection locked="0"/>
    </xf>
    <xf numFmtId="0" fontId="34" fillId="6" borderId="7" xfId="0" applyFont="1" applyFill="1" applyBorder="1" applyProtection="1">
      <protection locked="0"/>
    </xf>
    <xf numFmtId="0" fontId="34" fillId="5" borderId="8" xfId="0" applyFont="1" applyFill="1" applyBorder="1" applyProtection="1">
      <protection locked="0"/>
    </xf>
    <xf numFmtId="49" fontId="23" fillId="3" borderId="5" xfId="0" applyNumberFormat="1" applyFont="1" applyFill="1" applyBorder="1" applyAlignment="1">
      <alignment horizontal="right" wrapText="1"/>
    </xf>
    <xf numFmtId="3" fontId="45" fillId="0" borderId="9" xfId="0" applyNumberFormat="1" applyFont="1" applyBorder="1" applyAlignment="1" applyProtection="1">
      <alignment horizontal="left" vertical="center"/>
      <protection locked="0"/>
    </xf>
    <xf numFmtId="166" fontId="24" fillId="0" borderId="9" xfId="0" applyNumberFormat="1" applyFont="1" applyBorder="1" applyAlignment="1" applyProtection="1">
      <alignment horizontal="right" vertical="center"/>
      <protection locked="0"/>
    </xf>
    <xf numFmtId="166" fontId="24" fillId="3" borderId="9" xfId="0" applyNumberFormat="1" applyFont="1" applyFill="1" applyBorder="1" applyAlignment="1" applyProtection="1">
      <alignment horizontal="right" vertical="center"/>
      <protection locked="0"/>
    </xf>
    <xf numFmtId="3" fontId="19" fillId="0" borderId="0" xfId="0" applyNumberFormat="1" applyFont="1" applyProtection="1">
      <protection locked="0"/>
    </xf>
    <xf numFmtId="0" fontId="19" fillId="3" borderId="5" xfId="0" applyFont="1" applyFill="1" applyBorder="1" applyAlignment="1" applyProtection="1">
      <alignment horizontal="left"/>
      <protection locked="0"/>
    </xf>
    <xf numFmtId="3" fontId="24" fillId="3" borderId="0" xfId="0" applyNumberFormat="1" applyFont="1" applyFill="1" applyAlignment="1" applyProtection="1">
      <alignment vertical="center"/>
      <protection locked="0"/>
    </xf>
    <xf numFmtId="0" fontId="31" fillId="0" borderId="0" xfId="0" applyFont="1" applyProtection="1">
      <protection locked="0"/>
    </xf>
    <xf numFmtId="3" fontId="23" fillId="0" borderId="6" xfId="0" applyNumberFormat="1" applyFont="1" applyBorder="1" applyAlignment="1">
      <alignment vertical="center"/>
    </xf>
    <xf numFmtId="170" fontId="22" fillId="0" borderId="0" xfId="0" applyNumberFormat="1" applyFont="1" applyProtection="1">
      <protection locked="0"/>
    </xf>
    <xf numFmtId="166" fontId="23" fillId="0" borderId="12" xfId="0" applyNumberFormat="1" applyFont="1" applyBorder="1" applyAlignment="1" applyProtection="1">
      <alignment horizontal="right"/>
      <protection locked="0"/>
    </xf>
    <xf numFmtId="166" fontId="24" fillId="0" borderId="12" xfId="0" applyNumberFormat="1" applyFont="1" applyBorder="1" applyAlignment="1" applyProtection="1">
      <alignment horizontal="right"/>
      <protection locked="0"/>
    </xf>
    <xf numFmtId="166" fontId="28" fillId="0" borderId="12" xfId="0" applyNumberFormat="1" applyFont="1" applyBorder="1" applyAlignment="1" applyProtection="1">
      <alignment horizontal="right"/>
      <protection locked="0"/>
    </xf>
    <xf numFmtId="165" fontId="28" fillId="0" borderId="12" xfId="3" applyNumberFormat="1" applyFont="1" applyFill="1" applyBorder="1" applyAlignment="1" applyProtection="1">
      <alignment horizontal="right"/>
      <protection locked="0"/>
    </xf>
    <xf numFmtId="166" fontId="23" fillId="0" borderId="13" xfId="0" applyNumberFormat="1" applyFont="1" applyBorder="1" applyAlignment="1" applyProtection="1">
      <alignment horizontal="right"/>
      <protection locked="0"/>
    </xf>
    <xf numFmtId="166" fontId="4" fillId="0" borderId="0" xfId="0" applyNumberFormat="1" applyFont="1" applyAlignment="1" applyProtection="1">
      <alignment vertical="center"/>
      <protection locked="0"/>
    </xf>
    <xf numFmtId="49" fontId="23" fillId="8" borderId="5" xfId="0" applyNumberFormat="1" applyFont="1" applyFill="1" applyBorder="1" applyAlignment="1">
      <alignment horizontal="right" wrapText="1"/>
    </xf>
    <xf numFmtId="166" fontId="24" fillId="8" borderId="0" xfId="0" applyNumberFormat="1" applyFont="1" applyFill="1" applyAlignment="1" applyProtection="1">
      <alignment horizontal="right" vertical="center"/>
      <protection locked="0"/>
    </xf>
    <xf numFmtId="166" fontId="26" fillId="8" borderId="0" xfId="0" applyNumberFormat="1" applyFont="1" applyFill="1" applyAlignment="1" applyProtection="1">
      <alignment horizontal="right" vertical="center"/>
      <protection locked="0"/>
    </xf>
    <xf numFmtId="166" fontId="28" fillId="8" borderId="0" xfId="0" applyNumberFormat="1" applyFont="1" applyFill="1" applyAlignment="1" applyProtection="1">
      <alignment horizontal="right" vertical="center"/>
      <protection locked="0"/>
    </xf>
    <xf numFmtId="165" fontId="28" fillId="8" borderId="0" xfId="0" applyNumberFormat="1" applyFont="1" applyFill="1" applyAlignment="1" applyProtection="1">
      <alignment horizontal="right" vertical="center"/>
      <protection locked="0"/>
    </xf>
    <xf numFmtId="166" fontId="32" fillId="8" borderId="0" xfId="0" applyNumberFormat="1" applyFont="1" applyFill="1" applyAlignment="1" applyProtection="1">
      <alignment horizontal="right" vertical="center"/>
      <protection locked="0"/>
    </xf>
    <xf numFmtId="166" fontId="23" fillId="8" borderId="0" xfId="0" applyNumberFormat="1" applyFont="1" applyFill="1" applyAlignment="1" applyProtection="1">
      <alignment horizontal="right" vertical="center"/>
      <protection locked="0"/>
    </xf>
    <xf numFmtId="166" fontId="32" fillId="8" borderId="6" xfId="0" applyNumberFormat="1" applyFont="1" applyFill="1" applyBorder="1" applyAlignment="1" applyProtection="1">
      <alignment horizontal="right" vertical="center"/>
      <protection locked="0"/>
    </xf>
    <xf numFmtId="166" fontId="23" fillId="8" borderId="0" xfId="0" applyNumberFormat="1" applyFont="1" applyFill="1" applyAlignment="1" applyProtection="1">
      <alignment horizontal="right"/>
      <protection locked="0"/>
    </xf>
    <xf numFmtId="166" fontId="24" fillId="8" borderId="0" xfId="0" applyNumberFormat="1" applyFont="1" applyFill="1" applyAlignment="1" applyProtection="1">
      <alignment horizontal="right"/>
      <protection locked="0"/>
    </xf>
    <xf numFmtId="166" fontId="28" fillId="8" borderId="0" xfId="0" applyNumberFormat="1" applyFont="1" applyFill="1" applyAlignment="1" applyProtection="1">
      <alignment horizontal="right"/>
      <protection locked="0"/>
    </xf>
    <xf numFmtId="165" fontId="28" fillId="8" borderId="0" xfId="3" applyNumberFormat="1" applyFont="1" applyFill="1" applyBorder="1" applyAlignment="1" applyProtection="1">
      <alignment horizontal="right"/>
      <protection locked="0"/>
    </xf>
    <xf numFmtId="166" fontId="23" fillId="8" borderId="6" xfId="0" applyNumberFormat="1" applyFont="1" applyFill="1" applyBorder="1" applyAlignment="1" applyProtection="1">
      <alignment horizontal="right"/>
      <protection locked="0"/>
    </xf>
    <xf numFmtId="165" fontId="28" fillId="8" borderId="0" xfId="3" applyNumberFormat="1" applyFont="1" applyFill="1" applyBorder="1" applyAlignment="1" applyProtection="1">
      <alignment horizontal="right" vertical="center"/>
      <protection locked="0"/>
    </xf>
    <xf numFmtId="165" fontId="28" fillId="8" borderId="6" xfId="3" applyNumberFormat="1" applyFont="1" applyFill="1" applyBorder="1" applyAlignment="1" applyProtection="1">
      <alignment horizontal="right" vertical="center"/>
      <protection locked="0"/>
    </xf>
    <xf numFmtId="166" fontId="24" fillId="8" borderId="9" xfId="0" applyNumberFormat="1" applyFont="1" applyFill="1" applyBorder="1" applyAlignment="1" applyProtection="1">
      <alignment horizontal="right" vertical="center"/>
      <protection locked="0"/>
    </xf>
    <xf numFmtId="49" fontId="23" fillId="0" borderId="14" xfId="0" applyNumberFormat="1" applyFont="1" applyBorder="1" applyAlignment="1">
      <alignment horizontal="right" wrapText="1"/>
    </xf>
    <xf numFmtId="49" fontId="23" fillId="0" borderId="15" xfId="0" applyNumberFormat="1" applyFont="1" applyBorder="1" applyAlignment="1">
      <alignment horizontal="right" wrapText="1"/>
    </xf>
    <xf numFmtId="166" fontId="24" fillId="0" borderId="12" xfId="0" applyNumberFormat="1" applyFont="1" applyBorder="1" applyAlignment="1" applyProtection="1">
      <alignment horizontal="right" vertical="center"/>
      <protection locked="0"/>
    </xf>
    <xf numFmtId="166" fontId="24" fillId="0" borderId="16" xfId="0" applyNumberFormat="1" applyFont="1" applyBorder="1" applyAlignment="1" applyProtection="1">
      <alignment horizontal="right" vertical="center"/>
      <protection locked="0"/>
    </xf>
    <xf numFmtId="166" fontId="26" fillId="0" borderId="12" xfId="0" applyNumberFormat="1" applyFont="1" applyBorder="1" applyAlignment="1" applyProtection="1">
      <alignment horizontal="right" vertical="center"/>
      <protection locked="0"/>
    </xf>
    <xf numFmtId="166" fontId="26" fillId="0" borderId="16" xfId="0" applyNumberFormat="1" applyFont="1" applyBorder="1" applyAlignment="1" applyProtection="1">
      <alignment horizontal="right" vertical="center"/>
      <protection locked="0"/>
    </xf>
    <xf numFmtId="166" fontId="28" fillId="0" borderId="12" xfId="0" applyNumberFormat="1" applyFont="1" applyBorder="1" applyAlignment="1" applyProtection="1">
      <alignment horizontal="right" vertical="center"/>
      <protection locked="0"/>
    </xf>
    <xf numFmtId="166" fontId="28" fillId="0" borderId="16" xfId="0" applyNumberFormat="1" applyFont="1" applyBorder="1" applyAlignment="1" applyProtection="1">
      <alignment horizontal="right" vertical="center"/>
      <protection locked="0"/>
    </xf>
    <xf numFmtId="165" fontId="28" fillId="0" borderId="12" xfId="0" applyNumberFormat="1" applyFont="1" applyBorder="1" applyAlignment="1" applyProtection="1">
      <alignment horizontal="right" vertical="center"/>
      <protection locked="0"/>
    </xf>
    <xf numFmtId="165" fontId="28" fillId="0" borderId="16" xfId="0" applyNumberFormat="1" applyFont="1" applyBorder="1" applyAlignment="1" applyProtection="1">
      <alignment horizontal="right" vertical="center"/>
      <protection locked="0"/>
    </xf>
    <xf numFmtId="166" fontId="32" fillId="0" borderId="12" xfId="0" applyNumberFormat="1" applyFont="1" applyBorder="1" applyAlignment="1" applyProtection="1">
      <alignment horizontal="right" vertical="center"/>
      <protection locked="0"/>
    </xf>
    <xf numFmtId="166" fontId="32" fillId="0" borderId="16" xfId="0" applyNumberFormat="1" applyFont="1" applyBorder="1" applyAlignment="1" applyProtection="1">
      <alignment horizontal="right" vertical="center"/>
      <protection locked="0"/>
    </xf>
    <xf numFmtId="166" fontId="23" fillId="0" borderId="12" xfId="0" applyNumberFormat="1" applyFont="1" applyBorder="1" applyAlignment="1" applyProtection="1">
      <alignment horizontal="right" vertical="center"/>
      <protection locked="0"/>
    </xf>
    <xf numFmtId="166" fontId="23" fillId="0" borderId="16" xfId="0" applyNumberFormat="1" applyFont="1" applyBorder="1" applyAlignment="1" applyProtection="1">
      <alignment horizontal="right" vertical="center"/>
      <protection locked="0"/>
    </xf>
    <xf numFmtId="166" fontId="32" fillId="0" borderId="13" xfId="0" applyNumberFormat="1" applyFont="1" applyBorder="1" applyAlignment="1" applyProtection="1">
      <alignment horizontal="right" vertical="center"/>
      <protection locked="0"/>
    </xf>
    <xf numFmtId="166" fontId="32" fillId="0" borderId="17" xfId="0" applyNumberFormat="1" applyFont="1" applyBorder="1" applyAlignment="1" applyProtection="1">
      <alignment horizontal="right" vertical="center"/>
      <protection locked="0"/>
    </xf>
    <xf numFmtId="166" fontId="23" fillId="0" borderId="16" xfId="0" applyNumberFormat="1" applyFont="1" applyBorder="1" applyAlignment="1" applyProtection="1">
      <alignment horizontal="right"/>
      <protection locked="0"/>
    </xf>
    <xf numFmtId="166" fontId="24" fillId="0" borderId="16" xfId="0" applyNumberFormat="1" applyFont="1" applyBorder="1" applyAlignment="1" applyProtection="1">
      <alignment horizontal="right"/>
      <protection locked="0"/>
    </xf>
    <xf numFmtId="166" fontId="28" fillId="0" borderId="16" xfId="0" applyNumberFormat="1" applyFont="1" applyBorder="1" applyAlignment="1" applyProtection="1">
      <alignment horizontal="right"/>
      <protection locked="0"/>
    </xf>
    <xf numFmtId="165" fontId="28" fillId="0" borderId="16" xfId="3" applyNumberFormat="1" applyFont="1" applyFill="1" applyBorder="1" applyAlignment="1" applyProtection="1">
      <alignment horizontal="right"/>
      <protection locked="0"/>
    </xf>
    <xf numFmtId="166" fontId="23" fillId="0" borderId="17" xfId="0" applyNumberFormat="1" applyFont="1" applyBorder="1" applyAlignment="1" applyProtection="1">
      <alignment horizontal="right"/>
      <protection locked="0"/>
    </xf>
    <xf numFmtId="3" fontId="32" fillId="0" borderId="0" xfId="0" applyNumberFormat="1" applyFont="1" applyProtection="1">
      <protection locked="0"/>
    </xf>
    <xf numFmtId="165" fontId="28" fillId="0" borderId="12" xfId="3" applyNumberFormat="1" applyFont="1" applyFill="1" applyBorder="1" applyAlignment="1" applyProtection="1">
      <alignment horizontal="right" vertical="center"/>
      <protection locked="0"/>
    </xf>
    <xf numFmtId="165" fontId="28" fillId="0" borderId="16" xfId="3" applyNumberFormat="1" applyFont="1" applyFill="1" applyBorder="1" applyAlignment="1" applyProtection="1">
      <alignment horizontal="right" vertical="center"/>
      <protection locked="0"/>
    </xf>
    <xf numFmtId="9" fontId="28" fillId="0" borderId="12" xfId="3" applyFont="1" applyFill="1" applyBorder="1" applyAlignment="1" applyProtection="1">
      <alignment horizontal="right" vertical="center"/>
      <protection locked="0"/>
    </xf>
    <xf numFmtId="9" fontId="28" fillId="0" borderId="16" xfId="3" applyFont="1" applyFill="1" applyBorder="1" applyAlignment="1" applyProtection="1">
      <alignment horizontal="right" vertical="center"/>
      <protection locked="0"/>
    </xf>
    <xf numFmtId="165" fontId="28" fillId="0" borderId="13" xfId="3" applyNumberFormat="1" applyFont="1" applyFill="1" applyBorder="1" applyAlignment="1" applyProtection="1">
      <alignment horizontal="right" vertical="center"/>
      <protection locked="0"/>
    </xf>
    <xf numFmtId="165" fontId="28" fillId="0" borderId="17" xfId="3" applyNumberFormat="1" applyFont="1" applyFill="1" applyBorder="1" applyAlignment="1" applyProtection="1">
      <alignment horizontal="right" vertical="center"/>
      <protection locked="0"/>
    </xf>
    <xf numFmtId="0" fontId="24" fillId="0" borderId="12" xfId="0" applyFont="1" applyBorder="1" applyAlignment="1" applyProtection="1">
      <alignment horizontal="right"/>
      <protection locked="0"/>
    </xf>
    <xf numFmtId="0" fontId="24" fillId="0" borderId="16" xfId="0" applyFont="1" applyBorder="1" applyAlignment="1" applyProtection="1">
      <alignment horizontal="right"/>
      <protection locked="0"/>
    </xf>
    <xf numFmtId="49" fontId="23" fillId="3" borderId="14" xfId="0" applyNumberFormat="1" applyFont="1" applyFill="1" applyBorder="1" applyAlignment="1">
      <alignment horizontal="right" wrapText="1"/>
    </xf>
    <xf numFmtId="166" fontId="24" fillId="3" borderId="18" xfId="0" applyNumberFormat="1" applyFont="1" applyFill="1" applyBorder="1" applyAlignment="1" applyProtection="1">
      <alignment horizontal="right" vertical="center"/>
      <protection locked="0"/>
    </xf>
    <xf numFmtId="166" fontId="24" fillId="0" borderId="19" xfId="0" applyNumberFormat="1" applyFont="1" applyBorder="1" applyAlignment="1" applyProtection="1">
      <alignment horizontal="right" vertical="center"/>
      <protection locked="0"/>
    </xf>
    <xf numFmtId="166" fontId="24" fillId="3" borderId="12" xfId="0" applyNumberFormat="1" applyFont="1" applyFill="1" applyBorder="1" applyAlignment="1" applyProtection="1">
      <alignment horizontal="right"/>
      <protection locked="0"/>
    </xf>
    <xf numFmtId="165" fontId="28" fillId="3" borderId="12" xfId="3" applyNumberFormat="1" applyFont="1" applyFill="1" applyBorder="1" applyAlignment="1" applyProtection="1">
      <alignment horizontal="right" vertical="center"/>
      <protection locked="0"/>
    </xf>
    <xf numFmtId="165" fontId="28" fillId="3" borderId="13" xfId="3" applyNumberFormat="1" applyFont="1" applyFill="1" applyBorder="1" applyAlignment="1" applyProtection="1">
      <alignment horizontal="right" vertical="center"/>
      <protection locked="0"/>
    </xf>
    <xf numFmtId="49" fontId="23" fillId="8" borderId="0" xfId="0" applyNumberFormat="1" applyFont="1" applyFill="1" applyAlignment="1">
      <alignment horizontal="right" wrapText="1"/>
    </xf>
    <xf numFmtId="166" fontId="23" fillId="0" borderId="20" xfId="0" applyNumberFormat="1" applyFont="1" applyBorder="1" applyAlignment="1" applyProtection="1">
      <alignment horizontal="right"/>
      <protection locked="0"/>
    </xf>
    <xf numFmtId="0" fontId="43" fillId="5" borderId="0" xfId="0" applyFont="1" applyFill="1" applyAlignment="1" applyProtection="1">
      <alignment horizontal="right"/>
      <protection locked="0"/>
    </xf>
    <xf numFmtId="166" fontId="2" fillId="0" borderId="0" xfId="0" applyNumberFormat="1" applyFont="1" applyProtection="1">
      <protection locked="0"/>
    </xf>
    <xf numFmtId="169" fontId="22" fillId="0" borderId="0" xfId="0" applyNumberFormat="1" applyFont="1" applyProtection="1">
      <protection locked="0"/>
    </xf>
    <xf numFmtId="171" fontId="2" fillId="0" borderId="0" xfId="0" applyNumberFormat="1" applyFont="1" applyProtection="1">
      <protection locked="0"/>
    </xf>
    <xf numFmtId="173" fontId="24" fillId="0" borderId="0" xfId="0" applyNumberFormat="1" applyFont="1" applyAlignment="1" applyProtection="1">
      <alignment horizontal="right"/>
      <protection locked="0"/>
    </xf>
    <xf numFmtId="11" fontId="24" fillId="0" borderId="0" xfId="0" applyNumberFormat="1" applyFont="1" applyAlignment="1" applyProtection="1">
      <alignment horizontal="right"/>
      <protection locked="0"/>
    </xf>
    <xf numFmtId="172" fontId="28" fillId="0" borderId="0" xfId="0" applyNumberFormat="1" applyFont="1" applyAlignment="1" applyProtection="1">
      <alignment horizontal="right"/>
      <protection locked="0"/>
    </xf>
    <xf numFmtId="172" fontId="24" fillId="0" borderId="0" xfId="0" applyNumberFormat="1" applyFont="1" applyAlignment="1" applyProtection="1">
      <alignment horizontal="right"/>
      <protection locked="0"/>
    </xf>
    <xf numFmtId="166" fontId="23" fillId="3" borderId="10" xfId="0" applyNumberFormat="1" applyFont="1" applyFill="1" applyBorder="1" applyAlignment="1" applyProtection="1">
      <alignment horizontal="right"/>
      <protection locked="0"/>
    </xf>
    <xf numFmtId="166" fontId="23" fillId="0" borderId="21" xfId="0" applyNumberFormat="1" applyFont="1" applyBorder="1" applyAlignment="1" applyProtection="1">
      <alignment horizontal="right"/>
      <protection locked="0"/>
    </xf>
    <xf numFmtId="166" fontId="23" fillId="0" borderId="22" xfId="0" applyNumberFormat="1" applyFont="1" applyBorder="1" applyAlignment="1" applyProtection="1">
      <alignment horizontal="right"/>
      <protection locked="0"/>
    </xf>
    <xf numFmtId="49" fontId="23" fillId="0" borderId="0" xfId="0" applyNumberFormat="1" applyFont="1" applyAlignment="1">
      <alignment horizontal="right" wrapText="1"/>
    </xf>
    <xf numFmtId="49" fontId="23" fillId="3" borderId="0" xfId="0" applyNumberFormat="1" applyFont="1" applyFill="1" applyAlignment="1">
      <alignment horizontal="right" wrapText="1"/>
    </xf>
    <xf numFmtId="49" fontId="23" fillId="3" borderId="12" xfId="0" applyNumberFormat="1" applyFont="1" applyFill="1" applyBorder="1" applyAlignment="1">
      <alignment horizontal="right" wrapText="1"/>
    </xf>
    <xf numFmtId="166" fontId="23" fillId="0" borderId="11" xfId="0" applyNumberFormat="1" applyFont="1" applyBorder="1" applyAlignment="1" applyProtection="1">
      <alignment horizontal="right"/>
      <protection locked="0"/>
    </xf>
    <xf numFmtId="166" fontId="23" fillId="3" borderId="11" xfId="0" applyNumberFormat="1" applyFont="1" applyFill="1" applyBorder="1" applyAlignment="1" applyProtection="1">
      <alignment horizontal="right"/>
      <protection locked="0"/>
    </xf>
    <xf numFmtId="166" fontId="23" fillId="0" borderId="23" xfId="0" applyNumberFormat="1" applyFont="1" applyBorder="1" applyAlignment="1" applyProtection="1">
      <alignment horizontal="right"/>
      <protection locked="0"/>
    </xf>
    <xf numFmtId="166" fontId="23" fillId="8" borderId="16" xfId="0" applyNumberFormat="1" applyFont="1" applyFill="1" applyBorder="1" applyAlignment="1" applyProtection="1">
      <alignment horizontal="right"/>
      <protection locked="0"/>
    </xf>
    <xf numFmtId="166" fontId="24" fillId="8" borderId="16" xfId="0" applyNumberFormat="1" applyFont="1" applyFill="1" applyBorder="1" applyAlignment="1" applyProtection="1">
      <alignment horizontal="right"/>
      <protection locked="0"/>
    </xf>
    <xf numFmtId="166" fontId="28" fillId="8" borderId="16" xfId="0" applyNumberFormat="1" applyFont="1" applyFill="1" applyBorder="1" applyAlignment="1" applyProtection="1">
      <alignment horizontal="right"/>
      <protection locked="0"/>
    </xf>
    <xf numFmtId="165" fontId="28" fillId="8" borderId="16" xfId="3" applyNumberFormat="1" applyFont="1" applyFill="1" applyBorder="1" applyAlignment="1" applyProtection="1">
      <alignment horizontal="right"/>
      <protection locked="0"/>
    </xf>
    <xf numFmtId="166" fontId="23" fillId="8" borderId="17" xfId="0" applyNumberFormat="1" applyFont="1" applyFill="1" applyBorder="1" applyAlignment="1" applyProtection="1">
      <alignment horizontal="right"/>
      <protection locked="0"/>
    </xf>
    <xf numFmtId="166" fontId="23" fillId="8" borderId="23" xfId="0" applyNumberFormat="1" applyFont="1" applyFill="1" applyBorder="1" applyAlignment="1" applyProtection="1">
      <alignment horizontal="right"/>
      <protection locked="0"/>
    </xf>
    <xf numFmtId="9" fontId="26" fillId="8" borderId="0" xfId="3" applyFont="1" applyFill="1" applyBorder="1" applyAlignment="1" applyProtection="1">
      <alignment horizontal="right" vertical="center"/>
      <protection locked="0"/>
    </xf>
    <xf numFmtId="49" fontId="23" fillId="8" borderId="16" xfId="0" applyNumberFormat="1" applyFont="1" applyFill="1" applyBorder="1" applyAlignment="1">
      <alignment horizontal="right" wrapText="1"/>
    </xf>
    <xf numFmtId="49" fontId="23" fillId="0" borderId="16" xfId="0" applyNumberFormat="1" applyFont="1" applyBorder="1" applyAlignment="1">
      <alignment horizontal="right" wrapText="1"/>
    </xf>
    <xf numFmtId="166" fontId="23" fillId="0" borderId="27" xfId="0" applyNumberFormat="1" applyFont="1" applyBorder="1" applyAlignment="1" applyProtection="1">
      <alignment horizontal="right"/>
      <protection locked="0"/>
    </xf>
    <xf numFmtId="166" fontId="23" fillId="8" borderId="28" xfId="0" applyNumberFormat="1" applyFont="1" applyFill="1" applyBorder="1" applyAlignment="1" applyProtection="1">
      <alignment horizontal="right"/>
      <protection locked="0"/>
    </xf>
    <xf numFmtId="166" fontId="23" fillId="0" borderId="26" xfId="0" applyNumberFormat="1" applyFont="1" applyBorder="1" applyAlignment="1" applyProtection="1">
      <alignment horizontal="right"/>
      <protection locked="0"/>
    </xf>
    <xf numFmtId="174" fontId="28" fillId="0" borderId="0" xfId="0" applyNumberFormat="1" applyFont="1" applyAlignment="1" applyProtection="1">
      <alignment horizontal="right"/>
      <protection locked="0"/>
    </xf>
    <xf numFmtId="0" fontId="43" fillId="5" borderId="30" xfId="0" applyFont="1" applyFill="1" applyBorder="1" applyAlignment="1" applyProtection="1">
      <alignment horizontal="right"/>
      <protection locked="0"/>
    </xf>
    <xf numFmtId="166" fontId="24" fillId="0" borderId="31" xfId="0" applyNumberFormat="1" applyFont="1" applyBorder="1" applyAlignment="1" applyProtection="1">
      <alignment horizontal="right" vertical="center"/>
      <protection locked="0"/>
    </xf>
    <xf numFmtId="165" fontId="28" fillId="0" borderId="31" xfId="3" applyNumberFormat="1" applyFont="1" applyFill="1" applyBorder="1" applyAlignment="1" applyProtection="1">
      <alignment horizontal="right" vertical="center"/>
      <protection locked="0"/>
    </xf>
    <xf numFmtId="0" fontId="24" fillId="0" borderId="31" xfId="0" applyFont="1" applyBorder="1" applyAlignment="1" applyProtection="1">
      <alignment horizontal="right"/>
      <protection locked="0"/>
    </xf>
    <xf numFmtId="165" fontId="28" fillId="0" borderId="32" xfId="3" applyNumberFormat="1" applyFont="1" applyFill="1" applyBorder="1" applyAlignment="1" applyProtection="1">
      <alignment horizontal="right" vertical="center"/>
      <protection locked="0"/>
    </xf>
    <xf numFmtId="49" fontId="23" fillId="8" borderId="33" xfId="0" applyNumberFormat="1" applyFont="1" applyFill="1" applyBorder="1" applyAlignment="1">
      <alignment horizontal="right" wrapText="1"/>
    </xf>
    <xf numFmtId="49" fontId="23" fillId="8" borderId="34" xfId="0" applyNumberFormat="1" applyFont="1" applyFill="1" applyBorder="1" applyAlignment="1">
      <alignment horizontal="right" wrapText="1"/>
    </xf>
    <xf numFmtId="0" fontId="33" fillId="5" borderId="0" xfId="2" applyFont="1" applyFill="1" applyAlignment="1">
      <alignment horizontal="center" vertical="center"/>
    </xf>
    <xf numFmtId="0" fontId="16" fillId="0" borderId="0" xfId="0" applyFont="1" applyAlignment="1">
      <alignment horizontal="center" vertical="center"/>
    </xf>
    <xf numFmtId="0" fontId="33" fillId="7" borderId="25" xfId="0" applyFont="1" applyFill="1" applyBorder="1" applyAlignment="1" applyProtection="1">
      <alignment horizontal="center"/>
      <protection locked="0"/>
    </xf>
    <xf numFmtId="0" fontId="33" fillId="6" borderId="24" xfId="0" applyFont="1" applyFill="1" applyBorder="1" applyAlignment="1" applyProtection="1">
      <alignment horizontal="center"/>
      <protection locked="0"/>
    </xf>
    <xf numFmtId="0" fontId="33" fillId="5" borderId="29" xfId="0" applyFont="1" applyFill="1" applyBorder="1" applyAlignment="1" applyProtection="1">
      <alignment horizontal="center"/>
      <protection locked="0"/>
    </xf>
    <xf numFmtId="169" fontId="23" fillId="8" borderId="16" xfId="0" applyNumberFormat="1" applyFont="1" applyFill="1" applyBorder="1" applyAlignment="1" applyProtection="1">
      <alignment horizontal="right"/>
      <protection locked="0"/>
    </xf>
    <xf numFmtId="179" fontId="2" fillId="0" borderId="0" xfId="0" applyNumberFormat="1" applyFont="1" applyProtection="1">
      <protection locked="0"/>
    </xf>
  </cellXfs>
  <cellStyles count="4">
    <cellStyle name="Comma" xfId="1" xr:uid="{00000000-0005-0000-0000-000000000000}"/>
    <cellStyle name="Normal" xfId="0" builtinId="0"/>
    <cellStyle name="Normal 2" xfId="2" xr:uid="{00000000-0005-0000-0000-000001000000}"/>
    <cellStyle name="Percent" xfId="3" xr:uid="{00000000-0005-0000-0000-000002000000}"/>
  </cellStyles>
  <dxfs count="0"/>
  <tableStyles count="0" defaultTableStyle="TableStyleMedium2" defaultPivotStyle="PivotStyleLight16"/>
  <colors>
    <mruColors>
      <color rgb="FF047B85"/>
      <color rgb="FF008080"/>
      <color rgb="FF009999"/>
      <color rgb="FF00ADBF"/>
      <color rgb="FF00CFE7"/>
      <color rgb="FFC5D9F1"/>
      <color rgb="FFF5F9F6"/>
      <color rgb="FF003841"/>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10</xdr:col>
      <xdr:colOff>0</xdr:colOff>
      <xdr:row>23</xdr:row>
      <xdr:rowOff>180975</xdr:rowOff>
    </xdr:to>
    <xdr:pic>
      <xdr:nvPicPr>
        <xdr:cNvPr id="3" name="Picture 2">
          <a:extLst>
            <a:ext uri="{FF2B5EF4-FFF2-40B4-BE49-F238E27FC236}">
              <a16:creationId xmlns:a16="http://schemas.microsoft.com/office/drawing/2014/main" id="{A1D8C7F2-0635-5E5C-3C5A-B9ADE6064A81}"/>
            </a:ext>
          </a:extLst>
        </xdr:cNvPr>
        <xdr:cNvPicPr>
          <a:picLocks noChangeAspect="1"/>
        </xdr:cNvPicPr>
      </xdr:nvPicPr>
      <xdr:blipFill>
        <a:blip xmlns:r="http://schemas.openxmlformats.org/officeDocument/2006/relationships" r:embed="rId1"/>
        <a:stretch>
          <a:fillRect/>
        </a:stretch>
      </xdr:blipFill>
      <xdr:spPr>
        <a:xfrm>
          <a:off x="19050" y="390525"/>
          <a:ext cx="6372225" cy="4171950"/>
        </a:xfrm>
        <a:prstGeom prst="rect">
          <a:avLst/>
        </a:prstGeom>
      </xdr:spPr>
    </xdr:pic>
    <xdr:clientData/>
  </xdr:twoCellAnchor>
  <xdr:twoCellAnchor editAs="oneCell">
    <xdr:from>
      <xdr:col>0</xdr:col>
      <xdr:colOff>142875</xdr:colOff>
      <xdr:row>19</xdr:row>
      <xdr:rowOff>76200</xdr:rowOff>
    </xdr:from>
    <xdr:to>
      <xdr:col>3</xdr:col>
      <xdr:colOff>376987</xdr:colOff>
      <xdr:row>23</xdr:row>
      <xdr:rowOff>38100</xdr:rowOff>
    </xdr:to>
    <xdr:pic>
      <xdr:nvPicPr>
        <xdr:cNvPr id="4" name="Picture 3">
          <a:extLst>
            <a:ext uri="{FF2B5EF4-FFF2-40B4-BE49-F238E27FC236}">
              <a16:creationId xmlns:a16="http://schemas.microsoft.com/office/drawing/2014/main" id="{F96A4A5B-E267-4842-97D4-1689853192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3695700"/>
          <a:ext cx="2358187" cy="7239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13138</xdr:rowOff>
    </xdr:from>
    <xdr:to>
      <xdr:col>0</xdr:col>
      <xdr:colOff>1386052</xdr:colOff>
      <xdr:row>1</xdr:row>
      <xdr:rowOff>11636</xdr:rowOff>
    </xdr:to>
    <xdr:pic>
      <xdr:nvPicPr>
        <xdr:cNvPr id="3" name="Picture 2">
          <a:extLst>
            <a:ext uri="{FF2B5EF4-FFF2-40B4-BE49-F238E27FC236}">
              <a16:creationId xmlns:a16="http://schemas.microsoft.com/office/drawing/2014/main" id="{F3E5C109-14AB-48E1-8DD5-8BF893E267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138"/>
          <a:ext cx="1386052" cy="42712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65942</xdr:colOff>
      <xdr:row>0</xdr:row>
      <xdr:rowOff>7327</xdr:rowOff>
    </xdr:from>
    <xdr:to>
      <xdr:col>0</xdr:col>
      <xdr:colOff>1451994</xdr:colOff>
      <xdr:row>1</xdr:row>
      <xdr:rowOff>520</xdr:rowOff>
    </xdr:to>
    <xdr:pic>
      <xdr:nvPicPr>
        <xdr:cNvPr id="3" name="Picture 2">
          <a:extLst>
            <a:ext uri="{FF2B5EF4-FFF2-40B4-BE49-F238E27FC236}">
              <a16:creationId xmlns:a16="http://schemas.microsoft.com/office/drawing/2014/main" id="{AD61CF30-CCC0-4475-9B23-8B9D7AB25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42" y="7327"/>
          <a:ext cx="1386052" cy="42548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1386052</xdr:colOff>
      <xdr:row>0</xdr:row>
      <xdr:rowOff>425481</xdr:rowOff>
    </xdr:to>
    <xdr:pic>
      <xdr:nvPicPr>
        <xdr:cNvPr id="4" name="Picture 3">
          <a:extLst>
            <a:ext uri="{FF2B5EF4-FFF2-40B4-BE49-F238E27FC236}">
              <a16:creationId xmlns:a16="http://schemas.microsoft.com/office/drawing/2014/main" id="{F449CDD9-E0C4-4786-ADE9-F34A6750CE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86052" cy="42548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1383912</xdr:colOff>
      <xdr:row>0</xdr:row>
      <xdr:rowOff>426757</xdr:rowOff>
    </xdr:to>
    <xdr:pic>
      <xdr:nvPicPr>
        <xdr:cNvPr id="4" name="Picture 3">
          <a:extLst>
            <a:ext uri="{FF2B5EF4-FFF2-40B4-BE49-F238E27FC236}">
              <a16:creationId xmlns:a16="http://schemas.microsoft.com/office/drawing/2014/main" id="{171DF099-00EF-DDE6-7E17-A0E432ECC964}"/>
            </a:ext>
          </a:extLst>
        </xdr:cNvPr>
        <xdr:cNvPicPr>
          <a:picLocks noChangeAspect="1"/>
        </xdr:cNvPicPr>
      </xdr:nvPicPr>
      <xdr:blipFill>
        <a:blip xmlns:r="http://schemas.openxmlformats.org/officeDocument/2006/relationships" r:embed="rId1"/>
        <a:stretch>
          <a:fillRect/>
        </a:stretch>
      </xdr:blipFill>
      <xdr:spPr>
        <a:xfrm>
          <a:off x="0" y="0"/>
          <a:ext cx="1383912" cy="4267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N178"/>
  <sheetViews>
    <sheetView showGridLines="0" tabSelected="1" zoomScaleNormal="100" zoomScaleSheetLayoutView="100" workbookViewId="0">
      <selection sqref="A1:J2"/>
    </sheetView>
  </sheetViews>
  <sheetFormatPr defaultColWidth="0" defaultRowHeight="15" customHeight="1" zeroHeight="1" x14ac:dyDescent="0.25"/>
  <cols>
    <col min="1" max="1" width="10.6640625" style="3" customWidth="1"/>
    <col min="2" max="2" width="14" style="3" customWidth="1"/>
    <col min="3" max="3" width="12.5" style="3" bestFit="1" customWidth="1"/>
    <col min="4" max="10" width="10.6640625" style="3" customWidth="1"/>
    <col min="11" max="16384" width="10.6640625" style="3" hidden="1"/>
  </cols>
  <sheetData>
    <row r="1" spans="1:10" x14ac:dyDescent="0.25">
      <c r="A1" s="224" t="s">
        <v>91</v>
      </c>
      <c r="B1" s="224"/>
      <c r="C1" s="224"/>
      <c r="D1" s="224"/>
      <c r="E1" s="224"/>
      <c r="F1" s="224"/>
      <c r="G1" s="224"/>
      <c r="H1" s="224"/>
      <c r="I1" s="224"/>
      <c r="J1" s="224"/>
    </row>
    <row r="2" spans="1:10" x14ac:dyDescent="0.25">
      <c r="A2" s="224"/>
      <c r="B2" s="224"/>
      <c r="C2" s="224"/>
      <c r="D2" s="224"/>
      <c r="E2" s="224"/>
      <c r="F2" s="224"/>
      <c r="G2" s="224"/>
      <c r="H2" s="224"/>
      <c r="I2" s="224"/>
      <c r="J2" s="224"/>
    </row>
    <row r="3" spans="1:10" x14ac:dyDescent="0.25"/>
    <row r="4" spans="1:10" x14ac:dyDescent="0.25"/>
    <row r="5" spans="1:10" x14ac:dyDescent="0.25"/>
    <row r="6" spans="1:10" x14ac:dyDescent="0.25"/>
    <row r="7" spans="1:10" x14ac:dyDescent="0.25">
      <c r="A7" s="225"/>
      <c r="B7" s="225"/>
      <c r="C7" s="225"/>
      <c r="D7" s="225"/>
      <c r="E7" s="225"/>
      <c r="F7" s="225"/>
      <c r="G7" s="225"/>
      <c r="H7" s="225"/>
      <c r="I7" s="225"/>
      <c r="J7" s="225"/>
    </row>
    <row r="8" spans="1:10" x14ac:dyDescent="0.25"/>
    <row r="9" spans="1:10" x14ac:dyDescent="0.25"/>
    <row r="10" spans="1:10" x14ac:dyDescent="0.25"/>
    <row r="11" spans="1:10" x14ac:dyDescent="0.25"/>
    <row r="12" spans="1:10" x14ac:dyDescent="0.25"/>
    <row r="13" spans="1:10" x14ac:dyDescent="0.25"/>
    <row r="14" spans="1:10" x14ac:dyDescent="0.25"/>
    <row r="15" spans="1:10" x14ac:dyDescent="0.25"/>
    <row r="16" spans="1:10" x14ac:dyDescent="0.25"/>
    <row r="17" spans="1:10" x14ac:dyDescent="0.25"/>
    <row r="18" spans="1:10" x14ac:dyDescent="0.25"/>
    <row r="19" spans="1:10" x14ac:dyDescent="0.25"/>
    <row r="20" spans="1:10" x14ac:dyDescent="0.25"/>
    <row r="21" spans="1:10" x14ac:dyDescent="0.25">
      <c r="A21" s="4"/>
      <c r="B21" s="4"/>
      <c r="C21" s="4"/>
      <c r="D21" s="4"/>
      <c r="E21" s="4"/>
      <c r="F21" s="4"/>
      <c r="G21" s="4"/>
      <c r="H21" s="4"/>
      <c r="I21" s="4"/>
      <c r="J21" s="4"/>
    </row>
    <row r="22" spans="1:10" ht="15" customHeight="1" x14ac:dyDescent="0.25"/>
    <row r="23" spans="1:10" ht="15" customHeight="1" x14ac:dyDescent="0.25"/>
    <row r="24" spans="1:10" ht="15" customHeight="1" x14ac:dyDescent="0.25"/>
    <row r="25" spans="1:10" ht="15" customHeight="1" x14ac:dyDescent="0.25"/>
    <row r="26" spans="1:10" ht="15" customHeight="1" x14ac:dyDescent="0.25"/>
    <row r="27" spans="1:10" ht="15" customHeight="1" x14ac:dyDescent="0.25"/>
    <row r="28" spans="1:10" ht="15" customHeight="1" x14ac:dyDescent="0.25"/>
    <row r="29" spans="1:10" ht="15" customHeight="1" x14ac:dyDescent="0.25"/>
    <row r="30" spans="1:10" ht="15" customHeight="1" x14ac:dyDescent="0.25"/>
    <row r="31" spans="1:10" ht="15" customHeight="1" x14ac:dyDescent="0.25"/>
    <row r="32" spans="1:10"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idden="1" x14ac:dyDescent="0.25"/>
    <row r="63" hidden="1" x14ac:dyDescent="0.25"/>
    <row r="64" hidden="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126" spans="10:14" ht="15" customHeight="1" x14ac:dyDescent="0.25"/>
    <row r="127" spans="10:14" ht="15" customHeight="1" x14ac:dyDescent="0.25"/>
    <row r="128" spans="10:14" ht="15" customHeight="1" x14ac:dyDescent="0.25">
      <c r="J128" s="34"/>
      <c r="K128" s="21"/>
      <c r="L128" s="21"/>
      <c r="M128" s="21"/>
      <c r="N128" s="26"/>
    </row>
    <row r="129" spans="10:11" ht="15" hidden="1" customHeight="1" x14ac:dyDescent="0.25">
      <c r="J129" s="30"/>
      <c r="K129" s="13"/>
    </row>
    <row r="130" spans="10:11" ht="15" hidden="1" customHeight="1" x14ac:dyDescent="0.25">
      <c r="J130" s="31"/>
      <c r="K130" s="14"/>
    </row>
    <row r="131" spans="10:11" ht="15" hidden="1" customHeight="1" x14ac:dyDescent="0.25">
      <c r="J131" s="32"/>
      <c r="K131" s="12"/>
    </row>
    <row r="132" spans="10:11" ht="15" hidden="1" customHeight="1" x14ac:dyDescent="0.25">
      <c r="J132" s="30"/>
      <c r="K132" s="14"/>
    </row>
    <row r="133" spans="10:11" ht="15" hidden="1" customHeight="1" x14ac:dyDescent="0.25">
      <c r="J133" s="32"/>
      <c r="K133" s="14"/>
    </row>
    <row r="134" spans="10:11" ht="15" hidden="1" customHeight="1" x14ac:dyDescent="0.25">
      <c r="J134" s="32"/>
      <c r="K134" s="12"/>
    </row>
    <row r="135" spans="10:11" ht="15" hidden="1" customHeight="1" x14ac:dyDescent="0.25">
      <c r="J135" s="35"/>
      <c r="K135" s="14"/>
    </row>
    <row r="136" spans="10:11" ht="15" hidden="1" customHeight="1" x14ac:dyDescent="0.25">
      <c r="J136" s="32"/>
      <c r="K136" s="16"/>
    </row>
    <row r="137" spans="10:11" ht="15" hidden="1" customHeight="1" x14ac:dyDescent="0.25">
      <c r="J137" s="31"/>
      <c r="K137" s="14"/>
    </row>
    <row r="138" spans="10:11" ht="15" hidden="1" customHeight="1" x14ac:dyDescent="0.25">
      <c r="J138" s="32"/>
      <c r="K138" s="16"/>
    </row>
    <row r="139" spans="10:11" ht="15" hidden="1" customHeight="1" x14ac:dyDescent="0.25">
      <c r="J139" s="31"/>
      <c r="K139" s="14"/>
    </row>
    <row r="140" spans="10:11" ht="15" hidden="1" customHeight="1" x14ac:dyDescent="0.25">
      <c r="J140" s="32"/>
      <c r="K140" s="12"/>
    </row>
    <row r="141" spans="10:11" ht="15" hidden="1" customHeight="1" x14ac:dyDescent="0.25">
      <c r="J141" s="30"/>
      <c r="K141" s="17"/>
    </row>
    <row r="142" spans="10:11" ht="15" hidden="1" customHeight="1" x14ac:dyDescent="0.25">
      <c r="J142" s="36"/>
      <c r="K142" s="17"/>
    </row>
    <row r="143" spans="10:11" ht="15" hidden="1" customHeight="1" x14ac:dyDescent="0.25">
      <c r="J143" s="36"/>
      <c r="K143" s="12"/>
    </row>
    <row r="144" spans="10:11" ht="15" hidden="1" customHeight="1" x14ac:dyDescent="0.25">
      <c r="J144" s="35"/>
      <c r="K144" s="12"/>
    </row>
    <row r="145" spans="10:11" ht="15" hidden="1" customHeight="1" x14ac:dyDescent="0.25">
      <c r="J145" s="35"/>
      <c r="K145" s="15"/>
    </row>
    <row r="146" spans="10:11" ht="15" hidden="1" customHeight="1" x14ac:dyDescent="0.25">
      <c r="J146" s="30"/>
      <c r="K146" s="12"/>
    </row>
    <row r="147" spans="10:11" ht="15" hidden="1" customHeight="1" x14ac:dyDescent="0.25">
      <c r="J147" s="37"/>
      <c r="K147" s="18"/>
    </row>
    <row r="148" spans="10:11" ht="15" hidden="1" customHeight="1" x14ac:dyDescent="0.25">
      <c r="J148" s="35"/>
      <c r="K148" s="20"/>
    </row>
    <row r="149" spans="10:11" ht="15" hidden="1" customHeight="1" x14ac:dyDescent="0.25">
      <c r="J149" s="32"/>
      <c r="K149" s="20"/>
    </row>
    <row r="150" spans="10:11" ht="15" hidden="1" customHeight="1" x14ac:dyDescent="0.25">
      <c r="J150" s="35"/>
      <c r="K150" s="20"/>
    </row>
    <row r="151" spans="10:11" ht="15" hidden="1" customHeight="1" x14ac:dyDescent="0.25">
      <c r="J151" s="32"/>
      <c r="K151" s="20"/>
    </row>
    <row r="152" spans="10:11" ht="15" hidden="1" customHeight="1" x14ac:dyDescent="0.25">
      <c r="J152" s="35"/>
      <c r="K152" s="12"/>
    </row>
    <row r="153" spans="10:11" ht="15" hidden="1" customHeight="1" x14ac:dyDescent="0.25">
      <c r="J153" s="32"/>
      <c r="K153" s="12"/>
    </row>
    <row r="154" spans="10:11" ht="15" hidden="1" customHeight="1" x14ac:dyDescent="0.25">
      <c r="J154" s="35"/>
      <c r="K154" s="14"/>
    </row>
    <row r="155" spans="10:11" ht="15" hidden="1" customHeight="1" x14ac:dyDescent="0.25">
      <c r="J155" s="9"/>
      <c r="K155" s="12"/>
    </row>
    <row r="156" spans="10:11" ht="15" hidden="1" customHeight="1" x14ac:dyDescent="0.25">
      <c r="J156" s="9"/>
      <c r="K156" s="14"/>
    </row>
    <row r="157" spans="10:11" ht="15" hidden="1" customHeight="1" x14ac:dyDescent="0.25">
      <c r="J157" s="8"/>
      <c r="K157" s="12"/>
    </row>
    <row r="158" spans="10:11" ht="15" hidden="1" customHeight="1" x14ac:dyDescent="0.25">
      <c r="J158" s="26"/>
      <c r="K158" s="12"/>
    </row>
    <row r="159" spans="10:11" ht="15" hidden="1" customHeight="1" x14ac:dyDescent="0.25">
      <c r="J159" s="26"/>
      <c r="K159" s="12"/>
    </row>
    <row r="160" spans="10:11" ht="15" hidden="1" customHeight="1" x14ac:dyDescent="0.25">
      <c r="J160" s="26"/>
      <c r="K160" s="14"/>
    </row>
    <row r="161" spans="10:11" ht="15" hidden="1" customHeight="1" x14ac:dyDescent="0.25">
      <c r="J161" s="27"/>
      <c r="K161" s="14"/>
    </row>
    <row r="162" spans="10:11" ht="15" hidden="1" customHeight="1" x14ac:dyDescent="0.25">
      <c r="J162" s="7"/>
      <c r="K162" s="14"/>
    </row>
    <row r="163" spans="10:11" ht="15" hidden="1" customHeight="1" x14ac:dyDescent="0.25">
      <c r="J163" s="7"/>
      <c r="K163" s="12"/>
    </row>
    <row r="164" spans="10:11" ht="15" hidden="1" customHeight="1" x14ac:dyDescent="0.25">
      <c r="J164" s="7"/>
    </row>
    <row r="165" spans="10:11" ht="15" hidden="1" customHeight="1" x14ac:dyDescent="0.25">
      <c r="J165" s="7"/>
    </row>
    <row r="166" spans="10:11" ht="15" hidden="1" customHeight="1" x14ac:dyDescent="0.25">
      <c r="J166" s="7"/>
    </row>
    <row r="167" spans="10:11" ht="15" hidden="1" customHeight="1" x14ac:dyDescent="0.25">
      <c r="J167" s="29"/>
    </row>
    <row r="168" spans="10:11" ht="15" hidden="1" customHeight="1" x14ac:dyDescent="0.25">
      <c r="J168" s="28"/>
    </row>
    <row r="169" spans="10:11" ht="15" hidden="1" customHeight="1" x14ac:dyDescent="0.25">
      <c r="J169" s="23"/>
    </row>
    <row r="170" spans="10:11" ht="15" hidden="1" customHeight="1" x14ac:dyDescent="0.25">
      <c r="J170" s="23"/>
    </row>
    <row r="171" spans="10:11" ht="15" hidden="1" customHeight="1" x14ac:dyDescent="0.25">
      <c r="J171" s="23"/>
    </row>
    <row r="172" spans="10:11" ht="15" hidden="1" customHeight="1" x14ac:dyDescent="0.25">
      <c r="J172" s="25"/>
    </row>
    <row r="173" spans="10:11" ht="15" hidden="1" customHeight="1" x14ac:dyDescent="0.25">
      <c r="J173" s="22"/>
    </row>
    <row r="174" spans="10:11" ht="15" hidden="1" customHeight="1" x14ac:dyDescent="0.25">
      <c r="J174" s="23"/>
    </row>
    <row r="175" spans="10:11" ht="15" hidden="1" customHeight="1" x14ac:dyDescent="0.25">
      <c r="J175" s="23"/>
    </row>
    <row r="176" spans="10:11" ht="15" hidden="1" customHeight="1" x14ac:dyDescent="0.25">
      <c r="J176" s="23"/>
    </row>
    <row r="177" spans="10:10" ht="15" hidden="1" customHeight="1" x14ac:dyDescent="0.25">
      <c r="J177" s="24"/>
    </row>
    <row r="178" spans="10:10" ht="15" hidden="1" customHeight="1" x14ac:dyDescent="0.25">
      <c r="J178" s="11"/>
    </row>
  </sheetData>
  <mergeCells count="2">
    <mergeCell ref="A1:J2"/>
    <mergeCell ref="A7:J7"/>
  </mergeCells>
  <printOptions horizontalCentered="1"/>
  <pageMargins left="0.51181102362204722" right="0.51181102362204722" top="0.55118110236220474" bottom="0.55118110236220474" header="0.11811023622047245" footer="0.11811023622047245"/>
  <pageSetup paperSize="9" scale="1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Φύλλο2">
    <tabColor rgb="FFF5F9F6"/>
  </sheetPr>
  <dimension ref="A1:M44"/>
  <sheetViews>
    <sheetView showGridLines="0" zoomScale="120" zoomScaleNormal="120" zoomScaleSheetLayoutView="130" workbookViewId="0">
      <pane xSplit="1" ySplit="2" topLeftCell="B3" activePane="bottomRight" state="frozen"/>
      <selection activeCell="F29" sqref="F29"/>
      <selection pane="topRight" activeCell="F29" sqref="F29"/>
      <selection pane="bottomLeft" activeCell="F29" sqref="F29"/>
      <selection pane="bottomRight" activeCell="I1" sqref="I1"/>
    </sheetView>
  </sheetViews>
  <sheetFormatPr defaultColWidth="9.33203125" defaultRowHeight="11.25" x14ac:dyDescent="0.2"/>
  <cols>
    <col min="1" max="1" width="53.33203125" style="39" customWidth="1"/>
    <col min="2" max="4" width="8.83203125" style="39" customWidth="1"/>
    <col min="5" max="5" width="9.33203125" style="39"/>
    <col min="6" max="8" width="8.83203125" style="39" customWidth="1"/>
    <col min="9" max="9" width="9.6640625" style="39" bestFit="1" customWidth="1"/>
    <col min="10" max="10" width="13.83203125" style="39" bestFit="1" customWidth="1"/>
    <col min="11" max="16384" width="9.33203125" style="39"/>
  </cols>
  <sheetData>
    <row r="1" spans="1:13" ht="33.75" customHeight="1" thickBot="1" x14ac:dyDescent="0.25">
      <c r="A1" s="38"/>
      <c r="B1" s="126"/>
      <c r="C1" s="126"/>
      <c r="D1" s="126"/>
      <c r="E1" s="126"/>
      <c r="F1" s="126"/>
      <c r="G1" s="126"/>
      <c r="H1" s="126"/>
    </row>
    <row r="2" spans="1:13" s="40" customFormat="1" ht="19.5" customHeight="1" thickBot="1" x14ac:dyDescent="0.3">
      <c r="A2" s="122" t="s">
        <v>69</v>
      </c>
      <c r="B2" s="149" t="s">
        <v>77</v>
      </c>
      <c r="C2" s="64" t="s">
        <v>78</v>
      </c>
      <c r="D2" s="64" t="s">
        <v>79</v>
      </c>
      <c r="E2" s="150" t="s">
        <v>80</v>
      </c>
      <c r="F2" s="149" t="s">
        <v>85</v>
      </c>
      <c r="G2" s="64" t="s">
        <v>86</v>
      </c>
      <c r="H2" s="64" t="s">
        <v>87</v>
      </c>
      <c r="I2" s="133" t="s">
        <v>88</v>
      </c>
    </row>
    <row r="3" spans="1:13" x14ac:dyDescent="0.2">
      <c r="A3" s="41" t="s">
        <v>2</v>
      </c>
      <c r="B3" s="151">
        <v>8306.5847699999995</v>
      </c>
      <c r="C3" s="42">
        <v>8355.5101699999996</v>
      </c>
      <c r="D3" s="42">
        <v>8397.4158399999997</v>
      </c>
      <c r="E3" s="152">
        <v>5380.46137</v>
      </c>
      <c r="F3" s="151">
        <v>6209.5432700000001</v>
      </c>
      <c r="G3" s="42">
        <v>7488.1938300000002</v>
      </c>
      <c r="H3" s="42">
        <v>5957.1233599999996</v>
      </c>
      <c r="I3" s="134">
        <v>5458.9999599999992</v>
      </c>
    </row>
    <row r="4" spans="1:13" x14ac:dyDescent="0.2">
      <c r="A4" s="41" t="s">
        <v>3</v>
      </c>
      <c r="B4" s="151">
        <v>2527.3741299999997</v>
      </c>
      <c r="C4" s="42">
        <v>2573.2899599999996</v>
      </c>
      <c r="D4" s="42">
        <v>2661.5781699999998</v>
      </c>
      <c r="E4" s="152">
        <v>2679.3575000000001</v>
      </c>
      <c r="F4" s="151">
        <v>2378.3783899999999</v>
      </c>
      <c r="G4" s="42">
        <v>2331.1213600000001</v>
      </c>
      <c r="H4" s="42">
        <v>2392.0779900000007</v>
      </c>
      <c r="I4" s="134">
        <v>2261.0354299999999</v>
      </c>
    </row>
    <row r="5" spans="1:13" x14ac:dyDescent="0.2">
      <c r="A5" s="41" t="s">
        <v>4</v>
      </c>
      <c r="B5" s="151">
        <v>17477.140309999999</v>
      </c>
      <c r="C5" s="42">
        <v>17718.772959999998</v>
      </c>
      <c r="D5" s="42">
        <v>18222.22912</v>
      </c>
      <c r="E5" s="152">
        <v>20392.691409999999</v>
      </c>
      <c r="F5" s="151">
        <v>20421.866389999996</v>
      </c>
      <c r="G5" s="42">
        <v>20623.545030000001</v>
      </c>
      <c r="H5" s="42">
        <v>21530.835999999996</v>
      </c>
      <c r="I5" s="134">
        <v>22196.437300000001</v>
      </c>
    </row>
    <row r="6" spans="1:13" x14ac:dyDescent="0.2">
      <c r="A6" s="59" t="s">
        <v>5</v>
      </c>
      <c r="B6" s="151">
        <v>34403.839741933989</v>
      </c>
      <c r="C6" s="42">
        <v>35386.004922790002</v>
      </c>
      <c r="D6" s="42">
        <v>35103.000713174166</v>
      </c>
      <c r="E6" s="152">
        <v>37033.879230576058</v>
      </c>
      <c r="F6" s="151">
        <v>37021.0455</v>
      </c>
      <c r="G6" s="42">
        <v>38210.592390000005</v>
      </c>
      <c r="H6" s="42">
        <v>38331.454475307517</v>
      </c>
      <c r="I6" s="134">
        <v>40542.671928078424</v>
      </c>
      <c r="J6" s="44"/>
      <c r="K6" s="44"/>
      <c r="L6" s="44"/>
      <c r="M6" s="44"/>
    </row>
    <row r="7" spans="1:13" s="45" customFormat="1" ht="12" x14ac:dyDescent="0.2">
      <c r="A7" s="50" t="s">
        <v>70</v>
      </c>
      <c r="B7" s="153">
        <v>32690.543681933985</v>
      </c>
      <c r="C7" s="51">
        <v>33655.049092790003</v>
      </c>
      <c r="D7" s="51">
        <v>33352.012643174166</v>
      </c>
      <c r="E7" s="154">
        <v>35180.810930576059</v>
      </c>
      <c r="F7" s="153">
        <v>35164.038139999997</v>
      </c>
      <c r="G7" s="51">
        <v>36304.184099999999</v>
      </c>
      <c r="H7" s="51">
        <v>36408.795296157514</v>
      </c>
      <c r="I7" s="135">
        <v>38494.191717638423</v>
      </c>
    </row>
    <row r="8" spans="1:13" x14ac:dyDescent="0.2">
      <c r="A8" s="60" t="s">
        <v>42</v>
      </c>
      <c r="B8" s="155">
        <v>6839.4225024501784</v>
      </c>
      <c r="C8" s="48">
        <v>6706.2402445323314</v>
      </c>
      <c r="D8" s="48">
        <v>6657.1258897957769</v>
      </c>
      <c r="E8" s="156">
        <v>6608.1115518598017</v>
      </c>
      <c r="F8" s="155">
        <v>6556.4320345206515</v>
      </c>
      <c r="G8" s="48">
        <v>6568.4008643379175</v>
      </c>
      <c r="H8" s="48">
        <v>6550.5512965830458</v>
      </c>
      <c r="I8" s="136">
        <v>6601.0464881952093</v>
      </c>
    </row>
    <row r="9" spans="1:13" x14ac:dyDescent="0.2">
      <c r="A9" s="60" t="s">
        <v>43</v>
      </c>
      <c r="B9" s="155">
        <v>1421.9668681661772</v>
      </c>
      <c r="C9" s="48">
        <v>1464.7530596464069</v>
      </c>
      <c r="D9" s="48">
        <v>1500.3637558606365</v>
      </c>
      <c r="E9" s="156">
        <v>1486.3115125585575</v>
      </c>
      <c r="F9" s="155">
        <v>1497.6933721654368</v>
      </c>
      <c r="G9" s="48">
        <v>1548.099750540119</v>
      </c>
      <c r="H9" s="48">
        <v>1579.9392357179809</v>
      </c>
      <c r="I9" s="136">
        <v>1611.6808326680975</v>
      </c>
    </row>
    <row r="10" spans="1:13" x14ac:dyDescent="0.2">
      <c r="A10" s="60" t="s">
        <v>44</v>
      </c>
      <c r="B10" s="155">
        <v>1346.32533896</v>
      </c>
      <c r="C10" s="48">
        <v>1392.9146875700003</v>
      </c>
      <c r="D10" s="48">
        <v>1347.4654704</v>
      </c>
      <c r="E10" s="156">
        <v>1416.3054237199999</v>
      </c>
      <c r="F10" s="155">
        <v>1467.6191698</v>
      </c>
      <c r="G10" s="48">
        <v>1530.6708555499999</v>
      </c>
      <c r="H10" s="48">
        <v>1521.17749738</v>
      </c>
      <c r="I10" s="136">
        <v>1633.25382455</v>
      </c>
    </row>
    <row r="11" spans="1:13" x14ac:dyDescent="0.2">
      <c r="A11" s="60" t="s">
        <v>45</v>
      </c>
      <c r="B11" s="155">
        <v>22698.634928497595</v>
      </c>
      <c r="C11" s="48">
        <v>23705.041990851299</v>
      </c>
      <c r="D11" s="48">
        <v>23490.9912712078</v>
      </c>
      <c r="E11" s="156">
        <v>25314.166472047698</v>
      </c>
      <c r="F11" s="155">
        <v>25470.870013513912</v>
      </c>
      <c r="G11" s="48">
        <v>26484.314291656599</v>
      </c>
      <c r="H11" s="48">
        <v>26550.795783916499</v>
      </c>
      <c r="I11" s="136">
        <v>28431.561080885112</v>
      </c>
    </row>
    <row r="12" spans="1:13" x14ac:dyDescent="0.2">
      <c r="A12" s="60" t="s">
        <v>1</v>
      </c>
      <c r="B12" s="155">
        <v>384.19404386003225</v>
      </c>
      <c r="C12" s="48">
        <v>386.09911018996718</v>
      </c>
      <c r="D12" s="48">
        <v>356.06625590995463</v>
      </c>
      <c r="E12" s="156">
        <f>E7-E8-E9-E10-E11</f>
        <v>355.91597039000044</v>
      </c>
      <c r="F12" s="155">
        <v>171.42355000000001</v>
      </c>
      <c r="G12" s="48">
        <v>172.70357000000001</v>
      </c>
      <c r="H12" s="48">
        <v>206.33199999999999</v>
      </c>
      <c r="I12" s="136">
        <v>216.649</v>
      </c>
    </row>
    <row r="13" spans="1:13" s="45" customFormat="1" x14ac:dyDescent="0.2">
      <c r="A13" s="50" t="s">
        <v>40</v>
      </c>
      <c r="B13" s="153">
        <v>1713.2960600000042</v>
      </c>
      <c r="C13" s="51">
        <v>1730.955829999999</v>
      </c>
      <c r="D13" s="51">
        <v>1750.9880700000003</v>
      </c>
      <c r="E13" s="154">
        <f>E6-E7</f>
        <v>1853.068299999999</v>
      </c>
      <c r="F13" s="153">
        <v>1857.0073599999998</v>
      </c>
      <c r="G13" s="51">
        <v>1906.4082900000001</v>
      </c>
      <c r="H13" s="51">
        <v>1922.6593099999998</v>
      </c>
      <c r="I13" s="135">
        <v>2048.48119</v>
      </c>
    </row>
    <row r="14" spans="1:13" x14ac:dyDescent="0.2">
      <c r="A14" s="59" t="s">
        <v>6</v>
      </c>
      <c r="B14" s="151">
        <v>-1069.9787000000001</v>
      </c>
      <c r="C14" s="42">
        <v>-967.43722634369965</v>
      </c>
      <c r="D14" s="42">
        <v>-965.28846999999996</v>
      </c>
      <c r="E14" s="152">
        <v>-894.89187000000004</v>
      </c>
      <c r="F14" s="151">
        <v>-914.72484000000259</v>
      </c>
      <c r="G14" s="42">
        <f>+G16-G6</f>
        <v>-937.74429999999847</v>
      </c>
      <c r="H14" s="42">
        <f>+H16-H6</f>
        <v>-941.36905530752119</v>
      </c>
      <c r="I14" s="134">
        <f>+I16-I6</f>
        <v>-983.89370807842351</v>
      </c>
    </row>
    <row r="15" spans="1:13" x14ac:dyDescent="0.2">
      <c r="A15" s="61" t="s">
        <v>7</v>
      </c>
      <c r="B15" s="157">
        <v>3.2167482833332969E-2</v>
      </c>
      <c r="C15" s="46">
        <v>2.8286412474540779E-2</v>
      </c>
      <c r="D15" s="46">
        <v>2.8459832290686767E-2</v>
      </c>
      <c r="E15" s="158">
        <v>2.506037062356755E-2</v>
      </c>
      <c r="F15" s="157">
        <v>2.4708238993412544E-2</v>
      </c>
      <c r="G15" s="46">
        <v>2.4541475055629203E-2</v>
      </c>
      <c r="H15" s="46">
        <v>2.4557813350751533E-2</v>
      </c>
      <c r="I15" s="137">
        <v>2.4267750204918118E-2</v>
      </c>
    </row>
    <row r="16" spans="1:13" x14ac:dyDescent="0.2">
      <c r="A16" s="41" t="s">
        <v>8</v>
      </c>
      <c r="B16" s="151">
        <v>33333.720209999999</v>
      </c>
      <c r="C16" s="42">
        <v>34418.528379999996</v>
      </c>
      <c r="D16" s="42">
        <v>34137.625799999994</v>
      </c>
      <c r="E16" s="152">
        <v>36138.902970000003</v>
      </c>
      <c r="F16" s="151">
        <v>36106.320659999998</v>
      </c>
      <c r="G16" s="42">
        <v>37272.848090000007</v>
      </c>
      <c r="H16" s="42">
        <v>37390.085419999996</v>
      </c>
      <c r="I16" s="134">
        <v>39558.77822</v>
      </c>
    </row>
    <row r="17" spans="1:11" x14ac:dyDescent="0.2">
      <c r="A17" s="47" t="s">
        <v>92</v>
      </c>
      <c r="B17" s="157">
        <v>0.59943744052164516</v>
      </c>
      <c r="C17" s="46">
        <v>0.60306467841099265</v>
      </c>
      <c r="D17" s="46">
        <v>0.59918119039295192</v>
      </c>
      <c r="E17" s="158">
        <v>0.62748987423023073</v>
      </c>
      <c r="F17" s="157">
        <v>0.6387945537003703</v>
      </c>
      <c r="G17" s="46">
        <v>0.62936192171852046</v>
      </c>
      <c r="H17" s="46">
        <v>0.64094893318101942</v>
      </c>
      <c r="I17" s="137">
        <v>0.66359025078717349</v>
      </c>
    </row>
    <row r="18" spans="1:11" x14ac:dyDescent="0.2">
      <c r="A18" s="47" t="s">
        <v>93</v>
      </c>
      <c r="B18" s="157">
        <v>0.59163057046943723</v>
      </c>
      <c r="C18" s="46">
        <v>0.59687728859439071</v>
      </c>
      <c r="D18" s="46">
        <v>0.59242497533316285</v>
      </c>
      <c r="E18" s="158">
        <v>0.62216564265343854</v>
      </c>
      <c r="F18" s="157">
        <v>0.63385112130886401</v>
      </c>
      <c r="G18" s="46">
        <v>0.62606408885474041</v>
      </c>
      <c r="H18" s="46">
        <v>0.63716040895374981</v>
      </c>
      <c r="I18" s="137">
        <v>0.65958199345235202</v>
      </c>
    </row>
    <row r="19" spans="1:11" x14ac:dyDescent="0.2">
      <c r="A19" s="41" t="s">
        <v>9</v>
      </c>
      <c r="B19" s="151">
        <v>542.49540999999999</v>
      </c>
      <c r="C19" s="42">
        <v>560.28339000000005</v>
      </c>
      <c r="D19" s="42">
        <v>577.73803999999996</v>
      </c>
      <c r="E19" s="152">
        <v>626.19853000000001</v>
      </c>
      <c r="F19" s="151">
        <v>627.10504000000003</v>
      </c>
      <c r="G19" s="42">
        <v>643.72027000000003</v>
      </c>
      <c r="H19" s="42">
        <v>663.71186</v>
      </c>
      <c r="I19" s="134">
        <v>710.68987000000004</v>
      </c>
    </row>
    <row r="20" spans="1:11" x14ac:dyDescent="0.2">
      <c r="A20" s="41" t="s">
        <v>55</v>
      </c>
      <c r="B20" s="151">
        <v>525.20518000000004</v>
      </c>
      <c r="C20" s="42">
        <v>515.48013000000003</v>
      </c>
      <c r="D20" s="42">
        <v>486.91237000000001</v>
      </c>
      <c r="E20" s="152">
        <v>475.16392999999999</v>
      </c>
      <c r="F20" s="151">
        <v>475.18524000000002</v>
      </c>
      <c r="G20" s="42">
        <v>472.06373000000002</v>
      </c>
      <c r="H20" s="42">
        <v>474.39188000000001</v>
      </c>
      <c r="I20" s="134">
        <v>164.77876999999998</v>
      </c>
    </row>
    <row r="21" spans="1:11" x14ac:dyDescent="0.2">
      <c r="A21" s="41" t="s">
        <v>58</v>
      </c>
      <c r="B21" s="151">
        <v>814.27208999999993</v>
      </c>
      <c r="C21" s="42">
        <v>812.70316000000003</v>
      </c>
      <c r="D21" s="42">
        <v>813.0915</v>
      </c>
      <c r="E21" s="152">
        <v>820.59393</v>
      </c>
      <c r="F21" s="151">
        <v>820.17581999999993</v>
      </c>
      <c r="G21" s="42">
        <v>829.24189000000001</v>
      </c>
      <c r="H21" s="42">
        <v>836.92588999999998</v>
      </c>
      <c r="I21" s="134">
        <v>1351.0368800000001</v>
      </c>
    </row>
    <row r="22" spans="1:11" x14ac:dyDescent="0.2">
      <c r="A22" s="41" t="s">
        <v>10</v>
      </c>
      <c r="B22" s="151">
        <v>8562.420619999999</v>
      </c>
      <c r="C22" s="42">
        <v>8287.0395899999985</v>
      </c>
      <c r="D22" s="42">
        <v>8310.7595600000004</v>
      </c>
      <c r="E22" s="152">
        <v>7998.2779200000004</v>
      </c>
      <c r="F22" s="151">
        <v>7907.0237900000002</v>
      </c>
      <c r="G22" s="42">
        <v>7856.7150999999994</v>
      </c>
      <c r="H22" s="42">
        <v>7368.33032</v>
      </c>
      <c r="I22" s="134">
        <v>7078.8861399999987</v>
      </c>
    </row>
    <row r="23" spans="1:11" x14ac:dyDescent="0.2">
      <c r="A23" s="47" t="s">
        <v>11</v>
      </c>
      <c r="B23" s="155">
        <v>4229.7791699999998</v>
      </c>
      <c r="C23" s="48">
        <v>4128.9301799999994</v>
      </c>
      <c r="D23" s="48">
        <v>4041.4631799999997</v>
      </c>
      <c r="E23" s="156">
        <v>4006.46047</v>
      </c>
      <c r="F23" s="155">
        <v>3912.8070199999997</v>
      </c>
      <c r="G23" s="48">
        <v>3841.1685299999999</v>
      </c>
      <c r="H23" s="48">
        <v>3761.10916</v>
      </c>
      <c r="I23" s="136">
        <v>3670.7516700000001</v>
      </c>
    </row>
    <row r="24" spans="1:11" x14ac:dyDescent="0.2">
      <c r="A24" s="49" t="s">
        <v>12</v>
      </c>
      <c r="B24" s="151">
        <v>351.52314999999544</v>
      </c>
      <c r="C24" s="42">
        <v>411.2619299999933</v>
      </c>
      <c r="D24" s="42">
        <v>359.48519999999371</v>
      </c>
      <c r="E24" s="152">
        <f>E25-E22-E21-E20-E19-E16-E5-E4-E3</f>
        <v>445.67431000001943</v>
      </c>
      <c r="F24" s="151">
        <v>376.80727000000002</v>
      </c>
      <c r="G24" s="42">
        <v>72.846670000000003</v>
      </c>
      <c r="H24" s="42">
        <v>114.01604</v>
      </c>
      <c r="I24" s="134">
        <v>105.09014000000001</v>
      </c>
    </row>
    <row r="25" spans="1:11" ht="12" x14ac:dyDescent="0.2">
      <c r="A25" s="57" t="s">
        <v>13</v>
      </c>
      <c r="B25" s="159">
        <v>72440.73586999999</v>
      </c>
      <c r="C25" s="58">
        <v>73652.869669999985</v>
      </c>
      <c r="D25" s="58">
        <v>73966.835599999991</v>
      </c>
      <c r="E25" s="160">
        <v>74957.321870000014</v>
      </c>
      <c r="F25" s="159">
        <v>75322.405870000017</v>
      </c>
      <c r="G25" s="58">
        <v>77590.295970000021</v>
      </c>
      <c r="H25" s="58">
        <v>76727.498759999973</v>
      </c>
      <c r="I25" s="138">
        <v>78885.731710000007</v>
      </c>
      <c r="J25" s="44"/>
      <c r="K25" s="44"/>
    </row>
    <row r="26" spans="1:11" x14ac:dyDescent="0.2">
      <c r="A26" s="41"/>
      <c r="B26" s="151"/>
      <c r="C26" s="42"/>
      <c r="D26" s="42"/>
      <c r="E26" s="152"/>
      <c r="F26" s="151"/>
      <c r="G26" s="42"/>
      <c r="H26" s="42"/>
      <c r="I26" s="134"/>
    </row>
    <row r="27" spans="1:11" x14ac:dyDescent="0.2">
      <c r="A27" s="41" t="s">
        <v>14</v>
      </c>
      <c r="B27" s="151">
        <v>1720.3418099999997</v>
      </c>
      <c r="C27" s="42">
        <v>1840.2318500000003</v>
      </c>
      <c r="D27" s="42">
        <v>2014.4085700000001</v>
      </c>
      <c r="E27" s="152">
        <v>1665.2496900000003</v>
      </c>
      <c r="F27" s="151">
        <v>2753.2476800000295</v>
      </c>
      <c r="G27" s="42">
        <v>2282.2820899999997</v>
      </c>
      <c r="H27" s="42">
        <v>2037.4306500000002</v>
      </c>
      <c r="I27" s="134">
        <v>2679.9895099999994</v>
      </c>
    </row>
    <row r="28" spans="1:11" x14ac:dyDescent="0.2">
      <c r="A28" s="47" t="s">
        <v>15</v>
      </c>
      <c r="B28" s="151">
        <v>0</v>
      </c>
      <c r="C28" s="42">
        <v>0</v>
      </c>
      <c r="D28" s="42">
        <v>0</v>
      </c>
      <c r="E28" s="152">
        <v>0</v>
      </c>
      <c r="F28" s="151">
        <v>0</v>
      </c>
      <c r="G28" s="42">
        <v>0</v>
      </c>
      <c r="H28" s="42">
        <v>0</v>
      </c>
      <c r="I28" s="134">
        <v>0</v>
      </c>
    </row>
    <row r="29" spans="1:11" x14ac:dyDescent="0.2">
      <c r="A29" s="41" t="s">
        <v>16</v>
      </c>
      <c r="B29" s="151">
        <v>55608.338680000001</v>
      </c>
      <c r="C29" s="42">
        <v>57072.698190000003</v>
      </c>
      <c r="D29" s="42">
        <v>56973.794149999994</v>
      </c>
      <c r="E29" s="152">
        <v>57592.806600000004</v>
      </c>
      <c r="F29" s="151">
        <v>56522.586880000003</v>
      </c>
      <c r="G29" s="42">
        <v>59223.233569999997</v>
      </c>
      <c r="H29" s="42">
        <v>58335.513930000008</v>
      </c>
      <c r="I29" s="134">
        <v>59613.2601</v>
      </c>
      <c r="J29" s="43"/>
      <c r="K29" s="43"/>
    </row>
    <row r="30" spans="1:11" s="45" customFormat="1" ht="11.25" customHeight="1" x14ac:dyDescent="0.2">
      <c r="A30" s="50" t="s">
        <v>71</v>
      </c>
      <c r="B30" s="153">
        <v>53568.847000000002</v>
      </c>
      <c r="C30" s="51">
        <v>54893.683000000005</v>
      </c>
      <c r="D30" s="51">
        <v>54803.783520000005</v>
      </c>
      <c r="E30" s="154">
        <v>55238.707000000002</v>
      </c>
      <c r="F30" s="153">
        <v>54159.207999999999</v>
      </c>
      <c r="G30" s="51">
        <v>56623.292999999998</v>
      </c>
      <c r="H30" s="51">
        <v>55791.15</v>
      </c>
      <c r="I30" s="135">
        <v>56995.734000000004</v>
      </c>
      <c r="J30" s="44"/>
      <c r="K30" s="44"/>
    </row>
    <row r="31" spans="1:11" ht="11.25" customHeight="1" x14ac:dyDescent="0.2">
      <c r="A31" s="52" t="s">
        <v>54</v>
      </c>
      <c r="B31" s="155">
        <v>10198.851000000001</v>
      </c>
      <c r="C31" s="48">
        <v>10096.401</v>
      </c>
      <c r="D31" s="48">
        <v>9771.98</v>
      </c>
      <c r="E31" s="156">
        <v>9885.3870000000006</v>
      </c>
      <c r="F31" s="155">
        <v>9337.2029999999995</v>
      </c>
      <c r="G31" s="48">
        <v>9467.5290000000005</v>
      </c>
      <c r="H31" s="48">
        <v>9063.1320000000014</v>
      </c>
      <c r="I31" s="136">
        <v>9366.0220000000008</v>
      </c>
    </row>
    <row r="32" spans="1:11" ht="11.25" customHeight="1" x14ac:dyDescent="0.2">
      <c r="A32" s="52" t="s">
        <v>17</v>
      </c>
      <c r="B32" s="155">
        <v>29673.044000000002</v>
      </c>
      <c r="C32" s="48">
        <v>29867.269</v>
      </c>
      <c r="D32" s="48">
        <v>30384.460999999999</v>
      </c>
      <c r="E32" s="156">
        <v>30828.878000000001</v>
      </c>
      <c r="F32" s="155">
        <v>30838.133000000002</v>
      </c>
      <c r="G32" s="48">
        <v>31306.505000000001</v>
      </c>
      <c r="H32" s="48">
        <v>31551.106</v>
      </c>
      <c r="I32" s="136">
        <v>32016.778999999999</v>
      </c>
    </row>
    <row r="33" spans="1:11" ht="11.25" customHeight="1" x14ac:dyDescent="0.2">
      <c r="A33" s="52" t="s">
        <v>41</v>
      </c>
      <c r="B33" s="155">
        <v>13696.952000000001</v>
      </c>
      <c r="C33" s="48">
        <v>14930.012999999999</v>
      </c>
      <c r="D33" s="48">
        <v>14647.342519999998</v>
      </c>
      <c r="E33" s="156">
        <f>E30-E31-E32</f>
        <v>14524.441999999999</v>
      </c>
      <c r="F33" s="155">
        <v>13983.871999999996</v>
      </c>
      <c r="G33" s="48">
        <f>+G30-G31-G32</f>
        <v>15849.258999999995</v>
      </c>
      <c r="H33" s="48">
        <f>+H30-H31-H32</f>
        <v>15176.911999999997</v>
      </c>
      <c r="I33" s="136">
        <f>+I30-I31-I32</f>
        <v>15612.933000000001</v>
      </c>
    </row>
    <row r="34" spans="1:11" s="45" customFormat="1" ht="11.25" customHeight="1" x14ac:dyDescent="0.2">
      <c r="A34" s="50" t="s">
        <v>40</v>
      </c>
      <c r="B34" s="153">
        <v>2039.4916799999992</v>
      </c>
      <c r="C34" s="51">
        <v>2179.0151899999983</v>
      </c>
      <c r="D34" s="51">
        <v>2170</v>
      </c>
      <c r="E34" s="154">
        <f>E29-E30</f>
        <v>2354.0996000000014</v>
      </c>
      <c r="F34" s="153">
        <v>2363.3788800000002</v>
      </c>
      <c r="G34" s="51">
        <v>2599.9405699999998</v>
      </c>
      <c r="H34" s="51">
        <v>2544.36393</v>
      </c>
      <c r="I34" s="135">
        <v>2617.5261</v>
      </c>
    </row>
    <row r="35" spans="1:11" x14ac:dyDescent="0.2">
      <c r="A35" s="41" t="s">
        <v>18</v>
      </c>
      <c r="B35" s="151">
        <v>3199.1879300000001</v>
      </c>
      <c r="C35" s="42">
        <v>3052.84024</v>
      </c>
      <c r="D35" s="42">
        <v>3077.9024899999999</v>
      </c>
      <c r="E35" s="152">
        <v>3709.4388199999999</v>
      </c>
      <c r="F35" s="151">
        <v>3680.93388</v>
      </c>
      <c r="G35" s="42">
        <v>3696.77225</v>
      </c>
      <c r="H35" s="42">
        <v>3855.49991</v>
      </c>
      <c r="I35" s="134">
        <v>4245.0042400000002</v>
      </c>
    </row>
    <row r="36" spans="1:11" x14ac:dyDescent="0.2">
      <c r="A36" s="41" t="s">
        <v>19</v>
      </c>
      <c r="B36" s="151">
        <v>3296.2865200000001</v>
      </c>
      <c r="C36" s="42">
        <v>2782.3746499999997</v>
      </c>
      <c r="D36" s="42">
        <v>2994.8811099999998</v>
      </c>
      <c r="E36" s="152">
        <v>2952.5640100000001</v>
      </c>
      <c r="F36" s="151">
        <v>2992.8970899999999</v>
      </c>
      <c r="G36" s="42">
        <v>3050.3481700000002</v>
      </c>
      <c r="H36" s="42">
        <v>2937.9166599999999</v>
      </c>
      <c r="I36" s="134">
        <v>3049.9153600000004</v>
      </c>
    </row>
    <row r="37" spans="1:11" x14ac:dyDescent="0.2">
      <c r="A37" s="41" t="s">
        <v>56</v>
      </c>
      <c r="B37" s="151">
        <v>602.30999000000008</v>
      </c>
      <c r="C37" s="42">
        <v>593.99302</v>
      </c>
      <c r="D37" s="42">
        <v>566.96752000000004</v>
      </c>
      <c r="E37" s="152">
        <v>556.40617999999995</v>
      </c>
      <c r="F37" s="151">
        <v>556.7291899999999</v>
      </c>
      <c r="G37" s="42">
        <v>555.18568000000005</v>
      </c>
      <c r="H37" s="42">
        <v>558.84799999999996</v>
      </c>
      <c r="I37" s="134">
        <v>214.57249999999999</v>
      </c>
    </row>
    <row r="38" spans="1:11" x14ac:dyDescent="0.2">
      <c r="A38" s="49" t="s">
        <v>20</v>
      </c>
      <c r="B38" s="151">
        <v>27.914999999999999</v>
      </c>
      <c r="C38" s="42">
        <v>29.664999999999999</v>
      </c>
      <c r="D38" s="42">
        <v>28.687999999999999</v>
      </c>
      <c r="E38" s="152">
        <v>28.902000000000001</v>
      </c>
      <c r="F38" s="151">
        <v>0</v>
      </c>
      <c r="G38" s="42">
        <v>0</v>
      </c>
      <c r="H38" s="42">
        <v>0</v>
      </c>
      <c r="I38" s="134">
        <v>0</v>
      </c>
    </row>
    <row r="39" spans="1:11" x14ac:dyDescent="0.2">
      <c r="A39" s="41" t="s">
        <v>21</v>
      </c>
      <c r="B39" s="151">
        <v>26.386999999979025</v>
      </c>
      <c r="C39" s="42">
        <v>27.249869999988505</v>
      </c>
      <c r="D39" s="42">
        <v>27.966939999998431</v>
      </c>
      <c r="E39" s="152">
        <f>E41-E40-E38-E37-E36-E35-E29-E27</f>
        <v>28.833139999999048</v>
      </c>
      <c r="F39" s="151">
        <v>29.562570000000001</v>
      </c>
      <c r="G39" s="42">
        <v>26.63494</v>
      </c>
      <c r="H39" s="42">
        <v>27.66498</v>
      </c>
      <c r="I39" s="134">
        <v>28.374980000000001</v>
      </c>
    </row>
    <row r="40" spans="1:11" x14ac:dyDescent="0.2">
      <c r="A40" s="53" t="s">
        <v>22</v>
      </c>
      <c r="B40" s="161">
        <v>7959.9689400000052</v>
      </c>
      <c r="C40" s="54">
        <v>8253.8168499999938</v>
      </c>
      <c r="D40" s="54">
        <v>8282.226819999998</v>
      </c>
      <c r="E40" s="162">
        <v>8423.1214299999956</v>
      </c>
      <c r="F40" s="161">
        <v>8786.4485799999893</v>
      </c>
      <c r="G40" s="54">
        <v>8755.8392600000079</v>
      </c>
      <c r="H40" s="54">
        <v>8974.6246199999932</v>
      </c>
      <c r="I40" s="139">
        <v>9054.6150099999941</v>
      </c>
    </row>
    <row r="41" spans="1:11" ht="12.75" thickBot="1" x14ac:dyDescent="0.25">
      <c r="A41" s="62" t="s">
        <v>23</v>
      </c>
      <c r="B41" s="163">
        <v>72440.73586999999</v>
      </c>
      <c r="C41" s="63">
        <v>73652.869669999985</v>
      </c>
      <c r="D41" s="63">
        <v>73966.835599999991</v>
      </c>
      <c r="E41" s="164">
        <v>74957.321870000014</v>
      </c>
      <c r="F41" s="163">
        <v>75322.405870000017</v>
      </c>
      <c r="G41" s="63">
        <v>77590.295970000006</v>
      </c>
      <c r="H41" s="63">
        <v>76727.498760000002</v>
      </c>
      <c r="I41" s="140">
        <v>78885.731699999975</v>
      </c>
      <c r="J41" s="43"/>
      <c r="K41" s="43"/>
    </row>
    <row r="42" spans="1:11" x14ac:dyDescent="0.2">
      <c r="A42" s="55"/>
      <c r="B42" s="43"/>
      <c r="C42" s="43"/>
      <c r="D42" s="43"/>
      <c r="E42" s="43"/>
      <c r="F42" s="43"/>
      <c r="G42" s="43"/>
      <c r="H42" s="43"/>
      <c r="I42" s="43"/>
    </row>
    <row r="43" spans="1:11" x14ac:dyDescent="0.2">
      <c r="A43" s="124"/>
    </row>
    <row r="44" spans="1:11" x14ac:dyDescent="0.2">
      <c r="B44" s="56"/>
      <c r="C44" s="56"/>
      <c r="D44" s="56"/>
      <c r="E44" s="43"/>
      <c r="F44" s="56"/>
      <c r="G44" s="56"/>
      <c r="H44" s="56"/>
    </row>
  </sheetData>
  <sheetProtection selectLockedCells="1" selectUnlockedCells="1"/>
  <phoneticPr fontId="17" type="noConversion"/>
  <pageMargins left="0.19685039370078741" right="0.19685039370078741" top="0.31496062992125984" bottom="0.11811023622047245" header="0.31496062992125984" footer="0.11811023622047245"/>
  <pageSetup paperSize="9" fitToWidth="4" orientation="landscape" r:id="rId1"/>
  <ignoredErrors>
    <ignoredError sqref="E12:E13 E33:E34 E39 E24 E2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Φύλλο3">
    <tabColor rgb="FFF5F9F6"/>
    <pageSetUpPr fitToPage="1"/>
  </sheetPr>
  <dimension ref="A1:AI35"/>
  <sheetViews>
    <sheetView showGridLines="0" zoomScale="110" zoomScaleNormal="110" zoomScaleSheetLayoutView="120" workbookViewId="0">
      <pane xSplit="1" ySplit="2" topLeftCell="B3" activePane="bottomRight" state="frozen"/>
      <selection activeCell="F29" sqref="F29"/>
      <selection pane="topRight" activeCell="F29" sqref="F29"/>
      <selection pane="bottomLeft" activeCell="F29" sqref="F29"/>
      <selection pane="bottomRight" activeCell="A28" sqref="A28"/>
    </sheetView>
  </sheetViews>
  <sheetFormatPr defaultColWidth="9.33203125" defaultRowHeight="11.25" x14ac:dyDescent="0.2"/>
  <cols>
    <col min="1" max="1" width="26.1640625" style="1" customWidth="1"/>
    <col min="2" max="8" width="8.6640625" style="1" bestFit="1" customWidth="1"/>
    <col min="9" max="9" width="7" style="1" customWidth="1"/>
    <col min="10" max="10" width="8" style="1" customWidth="1"/>
    <col min="11" max="11" width="8.33203125" style="1" bestFit="1" customWidth="1"/>
    <col min="12" max="12" width="1.83203125" style="1" customWidth="1"/>
    <col min="13" max="19" width="8.6640625" style="1" bestFit="1" customWidth="1"/>
    <col min="20" max="21" width="7" style="1" customWidth="1"/>
    <col min="22" max="22" width="7" style="1" bestFit="1" customWidth="1"/>
    <col min="23" max="23" width="1.83203125" style="1" customWidth="1"/>
    <col min="24" max="24" width="7" style="1" bestFit="1" customWidth="1"/>
    <col min="25" max="30" width="8.6640625" style="1" bestFit="1" customWidth="1"/>
    <col min="31" max="31" width="7" style="1" bestFit="1" customWidth="1"/>
    <col min="32" max="33" width="7" style="1" customWidth="1"/>
    <col min="34" max="16384" width="9.33203125" style="1"/>
  </cols>
  <sheetData>
    <row r="1" spans="1:35" ht="33.75" customHeight="1" x14ac:dyDescent="0.35">
      <c r="A1" s="6"/>
      <c r="B1" s="228" t="s">
        <v>0</v>
      </c>
      <c r="C1" s="228"/>
      <c r="D1" s="228"/>
      <c r="E1" s="228"/>
      <c r="F1" s="228"/>
      <c r="G1" s="228"/>
      <c r="H1" s="228"/>
      <c r="I1" s="228"/>
      <c r="J1" s="228"/>
      <c r="K1" s="228"/>
      <c r="L1" s="65"/>
      <c r="M1" s="227" t="s">
        <v>82</v>
      </c>
      <c r="N1" s="227"/>
      <c r="O1" s="227"/>
      <c r="P1" s="227"/>
      <c r="Q1" s="227"/>
      <c r="R1" s="227"/>
      <c r="S1" s="227"/>
      <c r="T1" s="227"/>
      <c r="U1" s="227"/>
      <c r="V1" s="227"/>
      <c r="W1" s="65"/>
      <c r="X1" s="226" t="s">
        <v>83</v>
      </c>
      <c r="Y1" s="226"/>
      <c r="Z1" s="226"/>
      <c r="AA1" s="226"/>
      <c r="AB1" s="226"/>
      <c r="AC1" s="226"/>
      <c r="AD1" s="226"/>
      <c r="AE1" s="226"/>
      <c r="AF1" s="226"/>
      <c r="AG1" s="226"/>
    </row>
    <row r="2" spans="1:35" ht="18.75" customHeight="1" x14ac:dyDescent="0.25">
      <c r="A2" s="121" t="s">
        <v>24</v>
      </c>
      <c r="B2" s="200" t="s">
        <v>77</v>
      </c>
      <c r="C2" s="199" t="s">
        <v>78</v>
      </c>
      <c r="D2" s="199" t="s">
        <v>79</v>
      </c>
      <c r="E2" s="212" t="s">
        <v>80</v>
      </c>
      <c r="F2" s="200" t="s">
        <v>85</v>
      </c>
      <c r="G2" s="199" t="s">
        <v>86</v>
      </c>
      <c r="H2" s="199" t="s">
        <v>87</v>
      </c>
      <c r="I2" s="211" t="s">
        <v>88</v>
      </c>
      <c r="J2" s="198" t="s">
        <v>90</v>
      </c>
      <c r="K2" s="185" t="s">
        <v>89</v>
      </c>
      <c r="L2" s="68"/>
      <c r="M2" s="200" t="s">
        <v>77</v>
      </c>
      <c r="N2" s="199" t="s">
        <v>78</v>
      </c>
      <c r="O2" s="199" t="s">
        <v>79</v>
      </c>
      <c r="P2" s="212" t="s">
        <v>80</v>
      </c>
      <c r="Q2" s="200" t="s">
        <v>85</v>
      </c>
      <c r="R2" s="199" t="s">
        <v>86</v>
      </c>
      <c r="S2" s="199" t="s">
        <v>87</v>
      </c>
      <c r="T2" s="211" t="s">
        <v>88</v>
      </c>
      <c r="U2" s="198" t="s">
        <v>90</v>
      </c>
      <c r="V2" s="222" t="s">
        <v>89</v>
      </c>
      <c r="W2" s="170"/>
      <c r="X2" s="200" t="s">
        <v>77</v>
      </c>
      <c r="Y2" s="199" t="s">
        <v>78</v>
      </c>
      <c r="Z2" s="199" t="s">
        <v>79</v>
      </c>
      <c r="AA2" s="212" t="s">
        <v>80</v>
      </c>
      <c r="AB2" s="200" t="s">
        <v>85</v>
      </c>
      <c r="AC2" s="199" t="s">
        <v>86</v>
      </c>
      <c r="AD2" s="199" t="s">
        <v>87</v>
      </c>
      <c r="AE2" s="211" t="s">
        <v>88</v>
      </c>
      <c r="AF2" s="198" t="s">
        <v>90</v>
      </c>
      <c r="AG2" s="223" t="s">
        <v>89</v>
      </c>
    </row>
    <row r="3" spans="1:35" ht="12" customHeight="1" x14ac:dyDescent="0.2">
      <c r="A3" s="53" t="s">
        <v>25</v>
      </c>
      <c r="B3" s="127">
        <v>605.5</v>
      </c>
      <c r="C3" s="66">
        <v>586.70000000000005</v>
      </c>
      <c r="D3" s="66">
        <v>589.30000000000007</v>
      </c>
      <c r="E3" s="165">
        <v>574.80000000000007</v>
      </c>
      <c r="F3" s="127">
        <v>548.40000000000009</v>
      </c>
      <c r="G3" s="66">
        <v>531.20000000000005</v>
      </c>
      <c r="H3" s="66">
        <v>526.49999999999989</v>
      </c>
      <c r="I3" s="204">
        <v>530.19999999999993</v>
      </c>
      <c r="J3" s="67">
        <v>2356.3000000000002</v>
      </c>
      <c r="K3" s="141">
        <v>2136.3000000000002</v>
      </c>
      <c r="L3" s="68"/>
      <c r="M3" s="127">
        <v>577.5</v>
      </c>
      <c r="N3" s="66">
        <v>560.70000000000005</v>
      </c>
      <c r="O3" s="66">
        <v>563</v>
      </c>
      <c r="P3" s="165">
        <v>553</v>
      </c>
      <c r="Q3" s="127">
        <v>523.70000000000005</v>
      </c>
      <c r="R3" s="66">
        <v>506.90000000000003</v>
      </c>
      <c r="S3" s="66">
        <v>505.09999999999997</v>
      </c>
      <c r="T3" s="204">
        <v>508.1</v>
      </c>
      <c r="U3" s="67">
        <v>2254.1999999999998</v>
      </c>
      <c r="V3" s="204">
        <v>2043.7</v>
      </c>
      <c r="W3" s="54"/>
      <c r="X3" s="127">
        <v>28</v>
      </c>
      <c r="Y3" s="66">
        <v>26</v>
      </c>
      <c r="Z3" s="66">
        <v>26.3</v>
      </c>
      <c r="AA3" s="165">
        <v>21.8</v>
      </c>
      <c r="AB3" s="127">
        <v>24.7</v>
      </c>
      <c r="AC3" s="66">
        <f t="shared" ref="AC3:AE4" si="0">+G3-R3</f>
        <v>24.300000000000011</v>
      </c>
      <c r="AD3" s="66">
        <f t="shared" si="0"/>
        <v>21.39999999999992</v>
      </c>
      <c r="AE3" s="204">
        <f t="shared" si="0"/>
        <v>22.099999999999909</v>
      </c>
      <c r="AF3" s="67">
        <v>102.1</v>
      </c>
      <c r="AG3" s="204">
        <v>92.600000000000009</v>
      </c>
      <c r="AI3" s="188"/>
    </row>
    <row r="4" spans="1:35" x14ac:dyDescent="0.2">
      <c r="A4" s="41" t="s">
        <v>26</v>
      </c>
      <c r="B4" s="128">
        <v>99.600000000000009</v>
      </c>
      <c r="C4" s="69">
        <v>105.5</v>
      </c>
      <c r="D4" s="69">
        <v>107.6</v>
      </c>
      <c r="E4" s="166">
        <v>114.49999999999999</v>
      </c>
      <c r="F4" s="128">
        <v>105.60000000000001</v>
      </c>
      <c r="G4" s="69">
        <v>115.3</v>
      </c>
      <c r="H4" s="69">
        <v>115.5</v>
      </c>
      <c r="I4" s="205">
        <v>132.69999999999999</v>
      </c>
      <c r="J4" s="68">
        <v>427.20000000000005</v>
      </c>
      <c r="K4" s="142">
        <v>469.1</v>
      </c>
      <c r="L4" s="70"/>
      <c r="M4" s="128">
        <v>95.7</v>
      </c>
      <c r="N4" s="69">
        <v>101.5</v>
      </c>
      <c r="O4" s="69">
        <v>103.8</v>
      </c>
      <c r="P4" s="166">
        <v>110.6</v>
      </c>
      <c r="Q4" s="128">
        <v>102</v>
      </c>
      <c r="R4" s="69">
        <v>111.5</v>
      </c>
      <c r="S4" s="69">
        <v>112</v>
      </c>
      <c r="T4" s="205">
        <v>129.69999999999999</v>
      </c>
      <c r="U4" s="68">
        <v>411.6</v>
      </c>
      <c r="V4" s="205">
        <v>455.2</v>
      </c>
      <c r="W4" s="42"/>
      <c r="X4" s="128">
        <v>3.9</v>
      </c>
      <c r="Y4" s="69">
        <v>4</v>
      </c>
      <c r="Z4" s="69">
        <v>3.8</v>
      </c>
      <c r="AA4" s="166">
        <v>3.9</v>
      </c>
      <c r="AB4" s="128">
        <v>3.6</v>
      </c>
      <c r="AC4" s="69">
        <f t="shared" si="0"/>
        <v>3.7999999999999972</v>
      </c>
      <c r="AD4" s="69">
        <f t="shared" si="0"/>
        <v>3.5</v>
      </c>
      <c r="AE4" s="205">
        <f t="shared" si="0"/>
        <v>3</v>
      </c>
      <c r="AF4" s="68">
        <v>15.6</v>
      </c>
      <c r="AG4" s="205">
        <v>13.9</v>
      </c>
      <c r="AI4" s="188"/>
    </row>
    <row r="5" spans="1:35" x14ac:dyDescent="0.2">
      <c r="A5" s="53" t="s">
        <v>27</v>
      </c>
      <c r="B5" s="127">
        <v>705.1</v>
      </c>
      <c r="C5" s="66">
        <v>692.2</v>
      </c>
      <c r="D5" s="66">
        <v>696.90000000000009</v>
      </c>
      <c r="E5" s="165">
        <v>689.30000000000007</v>
      </c>
      <c r="F5" s="127">
        <f t="shared" ref="F5:H5" si="1">+SUM(F3:F4)</f>
        <v>654.00000000000011</v>
      </c>
      <c r="G5" s="66">
        <f t="shared" si="1"/>
        <v>646.5</v>
      </c>
      <c r="H5" s="66">
        <f t="shared" si="1"/>
        <v>641.99999999999989</v>
      </c>
      <c r="I5" s="204">
        <f t="shared" ref="I5" si="2">+SUM(I3:I4)</f>
        <v>662.89999999999986</v>
      </c>
      <c r="J5" s="67">
        <v>2783.5</v>
      </c>
      <c r="K5" s="141">
        <f t="shared" ref="K5" si="3">+SUM(K3:K4)</f>
        <v>2605.4</v>
      </c>
      <c r="L5" s="70"/>
      <c r="M5" s="127">
        <v>673.2</v>
      </c>
      <c r="N5" s="66">
        <v>662.2</v>
      </c>
      <c r="O5" s="66">
        <v>666.8</v>
      </c>
      <c r="P5" s="165">
        <v>663.6</v>
      </c>
      <c r="Q5" s="127">
        <f t="shared" ref="Q5:S5" si="4">+SUM(Q3:Q4)</f>
        <v>625.70000000000005</v>
      </c>
      <c r="R5" s="66">
        <f t="shared" si="4"/>
        <v>618.40000000000009</v>
      </c>
      <c r="S5" s="66">
        <f t="shared" si="4"/>
        <v>617.09999999999991</v>
      </c>
      <c r="T5" s="204">
        <f t="shared" ref="T5" si="5">+SUM(T3:T4)</f>
        <v>637.79999999999995</v>
      </c>
      <c r="U5" s="67">
        <v>2665.7999999999997</v>
      </c>
      <c r="V5" s="204">
        <f t="shared" ref="V5" si="6">+SUM(V3:V4)</f>
        <v>2498.9</v>
      </c>
      <c r="W5" s="54"/>
      <c r="X5" s="127">
        <v>31.9</v>
      </c>
      <c r="Y5" s="66">
        <v>30</v>
      </c>
      <c r="Z5" s="66">
        <v>30.1</v>
      </c>
      <c r="AA5" s="165">
        <v>25.7</v>
      </c>
      <c r="AB5" s="127">
        <f t="shared" ref="AB5:AD5" si="7">+SUM(AB3:AB4)</f>
        <v>28.3</v>
      </c>
      <c r="AC5" s="66">
        <f t="shared" si="7"/>
        <v>28.100000000000009</v>
      </c>
      <c r="AD5" s="66">
        <f t="shared" si="7"/>
        <v>24.89999999999992</v>
      </c>
      <c r="AE5" s="204">
        <f t="shared" ref="AE5" si="8">+SUM(AE3:AE4)</f>
        <v>25.099999999999909</v>
      </c>
      <c r="AF5" s="67">
        <v>117.69999999999999</v>
      </c>
      <c r="AG5" s="204">
        <f t="shared" ref="AG5" si="9">+SUM(AG3:AG4)</f>
        <v>106.50000000000001</v>
      </c>
      <c r="AI5" s="188"/>
    </row>
    <row r="6" spans="1:35" ht="12" customHeight="1" x14ac:dyDescent="0.2">
      <c r="A6" s="41" t="s">
        <v>28</v>
      </c>
      <c r="B6" s="128">
        <v>54.5</v>
      </c>
      <c r="C6" s="69">
        <v>4.5999999999999996</v>
      </c>
      <c r="D6" s="69">
        <v>12.1</v>
      </c>
      <c r="E6" s="166">
        <v>21.5</v>
      </c>
      <c r="F6" s="128">
        <v>88.7</v>
      </c>
      <c r="G6" s="69">
        <v>52.2</v>
      </c>
      <c r="H6" s="69">
        <v>7.8000000000000007</v>
      </c>
      <c r="I6" s="205">
        <v>25.7</v>
      </c>
      <c r="J6" s="68">
        <v>92.7</v>
      </c>
      <c r="K6" s="142">
        <v>174.3</v>
      </c>
      <c r="L6" s="70"/>
      <c r="M6" s="128">
        <v>33</v>
      </c>
      <c r="N6" s="69">
        <v>5.8</v>
      </c>
      <c r="O6" s="69">
        <v>12.5</v>
      </c>
      <c r="P6" s="166">
        <v>18.100000000000001</v>
      </c>
      <c r="Q6" s="128">
        <v>88.2</v>
      </c>
      <c r="R6" s="69">
        <v>52.8</v>
      </c>
      <c r="S6" s="69">
        <v>8.4</v>
      </c>
      <c r="T6" s="205">
        <v>25.2</v>
      </c>
      <c r="U6" s="68">
        <v>69.400000000000006</v>
      </c>
      <c r="V6" s="205">
        <v>174.60000000000002</v>
      </c>
      <c r="W6" s="42"/>
      <c r="X6" s="128">
        <v>21.5</v>
      </c>
      <c r="Y6" s="69">
        <v>-1.2</v>
      </c>
      <c r="Z6" s="69">
        <v>-0.4</v>
      </c>
      <c r="AA6" s="166">
        <v>3.4</v>
      </c>
      <c r="AB6" s="128">
        <v>0.5</v>
      </c>
      <c r="AC6" s="69">
        <f t="shared" ref="AC6:AE7" si="10">+G6-R6</f>
        <v>-0.59999999999999432</v>
      </c>
      <c r="AD6" s="69">
        <f t="shared" si="10"/>
        <v>-0.59999999999999964</v>
      </c>
      <c r="AE6" s="205">
        <f t="shared" si="10"/>
        <v>0.5</v>
      </c>
      <c r="AF6" s="68">
        <v>23.3</v>
      </c>
      <c r="AG6" s="205">
        <v>-0.29999999999999993</v>
      </c>
      <c r="AI6" s="188"/>
    </row>
    <row r="7" spans="1:35" x14ac:dyDescent="0.2">
      <c r="A7" s="41" t="s">
        <v>29</v>
      </c>
      <c r="B7" s="128">
        <v>5.3</v>
      </c>
      <c r="C7" s="69">
        <v>-0.30000000000000004</v>
      </c>
      <c r="D7" s="69">
        <v>5.5999999999999925</v>
      </c>
      <c r="E7" s="166">
        <v>0.5</v>
      </c>
      <c r="F7" s="128">
        <v>5.7</v>
      </c>
      <c r="G7" s="69">
        <v>0.5</v>
      </c>
      <c r="H7" s="69">
        <v>-5.3</v>
      </c>
      <c r="I7" s="205">
        <v>2.9000000000000017</v>
      </c>
      <c r="J7" s="68">
        <v>11.099999999999993</v>
      </c>
      <c r="K7" s="142">
        <v>3.800000000000002</v>
      </c>
      <c r="L7" s="70"/>
      <c r="M7" s="128">
        <v>5</v>
      </c>
      <c r="N7" s="69">
        <v>-0.20000000000000007</v>
      </c>
      <c r="O7" s="69">
        <v>5.9999999999999929</v>
      </c>
      <c r="P7" s="166">
        <v>0.4</v>
      </c>
      <c r="Q7" s="128">
        <v>5.9</v>
      </c>
      <c r="R7" s="69">
        <v>0.6</v>
      </c>
      <c r="S7" s="69">
        <v>-5.4</v>
      </c>
      <c r="T7" s="205">
        <v>2.1000000000000014</v>
      </c>
      <c r="U7" s="68">
        <v>11.199999999999994</v>
      </c>
      <c r="V7" s="205">
        <v>3.2000000000000015</v>
      </c>
      <c r="W7" s="42"/>
      <c r="X7" s="128">
        <v>0.3</v>
      </c>
      <c r="Y7" s="69">
        <v>-0.1</v>
      </c>
      <c r="Z7" s="69">
        <v>-0.39999999999999858</v>
      </c>
      <c r="AA7" s="166">
        <v>0.1</v>
      </c>
      <c r="AB7" s="128">
        <v>-0.2</v>
      </c>
      <c r="AC7" s="69">
        <f t="shared" si="10"/>
        <v>-9.9999999999999978E-2</v>
      </c>
      <c r="AD7" s="69">
        <f t="shared" si="10"/>
        <v>0.10000000000000053</v>
      </c>
      <c r="AE7" s="205">
        <f t="shared" si="10"/>
        <v>0.80000000000000027</v>
      </c>
      <c r="AF7" s="68">
        <v>-9.999999999999859E-2</v>
      </c>
      <c r="AG7" s="205">
        <v>0.59999999999999987</v>
      </c>
      <c r="AI7" s="188"/>
    </row>
    <row r="8" spans="1:35" x14ac:dyDescent="0.2">
      <c r="A8" s="53" t="s">
        <v>30</v>
      </c>
      <c r="B8" s="127">
        <v>764.9</v>
      </c>
      <c r="C8" s="66">
        <v>696.50000000000011</v>
      </c>
      <c r="D8" s="66">
        <v>714.60000000000014</v>
      </c>
      <c r="E8" s="165">
        <v>711.30000000000007</v>
      </c>
      <c r="F8" s="127">
        <f t="shared" ref="F8:H8" si="11">+SUM(F5:F7)</f>
        <v>748.4000000000002</v>
      </c>
      <c r="G8" s="66">
        <f t="shared" si="11"/>
        <v>699.2</v>
      </c>
      <c r="H8" s="66">
        <f t="shared" si="11"/>
        <v>644.49999999999989</v>
      </c>
      <c r="I8" s="229">
        <f t="shared" ref="I8" si="12">+SUM(I5:I7)</f>
        <v>691.49999999999989</v>
      </c>
      <c r="J8" s="67">
        <v>2887.2999999999997</v>
      </c>
      <c r="K8" s="141">
        <f t="shared" ref="K8" si="13">+SUM(K5:K7)</f>
        <v>2783.5000000000005</v>
      </c>
      <c r="L8" s="70"/>
      <c r="M8" s="127">
        <v>711.2</v>
      </c>
      <c r="N8" s="66">
        <v>667.8</v>
      </c>
      <c r="O8" s="66">
        <v>685.3</v>
      </c>
      <c r="P8" s="165">
        <v>682.1</v>
      </c>
      <c r="Q8" s="127">
        <f t="shared" ref="Q8:S8" si="14">+SUM(Q5:Q7)</f>
        <v>719.80000000000007</v>
      </c>
      <c r="R8" s="66">
        <f t="shared" si="14"/>
        <v>671.80000000000007</v>
      </c>
      <c r="S8" s="66">
        <f t="shared" si="14"/>
        <v>620.09999999999991</v>
      </c>
      <c r="T8" s="204">
        <f t="shared" ref="T8" si="15">+SUM(T5:T7)</f>
        <v>665.1</v>
      </c>
      <c r="U8" s="67">
        <v>2746.3999999999996</v>
      </c>
      <c r="V8" s="204">
        <f t="shared" ref="V8" si="16">+SUM(V5:V7)</f>
        <v>2676.7</v>
      </c>
      <c r="W8" s="54"/>
      <c r="X8" s="127">
        <v>53.7</v>
      </c>
      <c r="Y8" s="66">
        <v>28.7</v>
      </c>
      <c r="Z8" s="66">
        <v>29.300000000000004</v>
      </c>
      <c r="AA8" s="165">
        <v>29.2</v>
      </c>
      <c r="AB8" s="127">
        <f t="shared" ref="AB8:AD8" si="17">+SUM(AB5:AB7)</f>
        <v>28.6</v>
      </c>
      <c r="AC8" s="66">
        <f t="shared" si="17"/>
        <v>27.400000000000013</v>
      </c>
      <c r="AD8" s="66">
        <f t="shared" si="17"/>
        <v>24.39999999999992</v>
      </c>
      <c r="AE8" s="204">
        <f t="shared" ref="AE8" si="18">+SUM(AE5:AE7)</f>
        <v>26.39999999999991</v>
      </c>
      <c r="AF8" s="67">
        <v>140.9</v>
      </c>
      <c r="AG8" s="204">
        <f t="shared" ref="AG8" si="19">+SUM(AG5:AG7)</f>
        <v>106.80000000000001</v>
      </c>
      <c r="AI8" s="188"/>
    </row>
    <row r="9" spans="1:35" x14ac:dyDescent="0.2">
      <c r="A9" s="41" t="s">
        <v>31</v>
      </c>
      <c r="B9" s="128">
        <v>-112.9</v>
      </c>
      <c r="C9" s="69">
        <v>-111.5</v>
      </c>
      <c r="D9" s="69">
        <v>-119.10000000000001</v>
      </c>
      <c r="E9" s="166">
        <v>-133.15</v>
      </c>
      <c r="F9" s="128">
        <v>-121.10000000000001</v>
      </c>
      <c r="G9" s="69">
        <v>-121.30000000000003</v>
      </c>
      <c r="H9" s="69">
        <v>-124.60000000000001</v>
      </c>
      <c r="I9" s="205">
        <v>-130.5</v>
      </c>
      <c r="J9" s="68">
        <v>-476.65</v>
      </c>
      <c r="K9" s="142">
        <v>-497.50000000000006</v>
      </c>
      <c r="L9" s="70"/>
      <c r="M9" s="128">
        <v>-105.5</v>
      </c>
      <c r="N9" s="69">
        <v>-104.5</v>
      </c>
      <c r="O9" s="69">
        <v>-111.4</v>
      </c>
      <c r="P9" s="166">
        <v>-125.75000000000001</v>
      </c>
      <c r="Q9" s="128">
        <v>-113.50000000000001</v>
      </c>
      <c r="R9" s="69">
        <v>-113.20000000000002</v>
      </c>
      <c r="S9" s="69">
        <v>-116.4</v>
      </c>
      <c r="T9" s="205">
        <v>-121.5</v>
      </c>
      <c r="U9" s="68">
        <v>-447.15</v>
      </c>
      <c r="V9" s="205">
        <v>-464.6</v>
      </c>
      <c r="W9" s="42"/>
      <c r="X9" s="128">
        <v>-7.4</v>
      </c>
      <c r="Y9" s="69">
        <v>-7</v>
      </c>
      <c r="Z9" s="69">
        <v>-7.6999999999999993</v>
      </c>
      <c r="AA9" s="166">
        <v>-7.4</v>
      </c>
      <c r="AB9" s="128">
        <v>-7.6</v>
      </c>
      <c r="AC9" s="69">
        <f t="shared" ref="AC9:AE10" si="20">+G9-R9</f>
        <v>-8.1000000000000085</v>
      </c>
      <c r="AD9" s="69">
        <f t="shared" si="20"/>
        <v>-8.2000000000000028</v>
      </c>
      <c r="AE9" s="205">
        <f t="shared" si="20"/>
        <v>-9</v>
      </c>
      <c r="AF9" s="68">
        <v>-29.5</v>
      </c>
      <c r="AG9" s="205">
        <v>-32.9</v>
      </c>
      <c r="AI9" s="188"/>
    </row>
    <row r="10" spans="1:35" x14ac:dyDescent="0.2">
      <c r="A10" s="71" t="s">
        <v>32</v>
      </c>
      <c r="B10" s="129">
        <v>7889</v>
      </c>
      <c r="C10" s="70">
        <v>7881</v>
      </c>
      <c r="D10" s="70">
        <v>7921</v>
      </c>
      <c r="E10" s="167">
        <v>7633</v>
      </c>
      <c r="F10" s="129">
        <v>7688</v>
      </c>
      <c r="G10" s="70">
        <v>7747</v>
      </c>
      <c r="H10" s="70">
        <v>7827</v>
      </c>
      <c r="I10" s="206">
        <v>7883</v>
      </c>
      <c r="J10" s="70">
        <v>7633</v>
      </c>
      <c r="K10" s="143">
        <v>7883</v>
      </c>
      <c r="L10" s="70"/>
      <c r="M10" s="129">
        <v>6788</v>
      </c>
      <c r="N10" s="70">
        <v>6800</v>
      </c>
      <c r="O10" s="70">
        <v>6837</v>
      </c>
      <c r="P10" s="167">
        <v>6518</v>
      </c>
      <c r="Q10" s="129">
        <v>6559</v>
      </c>
      <c r="R10" s="70">
        <v>6600</v>
      </c>
      <c r="S10" s="70">
        <v>6679</v>
      </c>
      <c r="T10" s="206">
        <v>6729</v>
      </c>
      <c r="U10" s="70">
        <v>6518</v>
      </c>
      <c r="V10" s="206">
        <v>6729</v>
      </c>
      <c r="W10" s="73"/>
      <c r="X10" s="129">
        <v>1101</v>
      </c>
      <c r="Y10" s="70">
        <v>1081</v>
      </c>
      <c r="Z10" s="70">
        <v>1084</v>
      </c>
      <c r="AA10" s="167">
        <v>1115</v>
      </c>
      <c r="AB10" s="129">
        <v>1129</v>
      </c>
      <c r="AC10" s="70">
        <f t="shared" si="20"/>
        <v>1147</v>
      </c>
      <c r="AD10" s="70">
        <f t="shared" si="20"/>
        <v>1148</v>
      </c>
      <c r="AE10" s="206">
        <f t="shared" si="20"/>
        <v>1154</v>
      </c>
      <c r="AF10" s="70">
        <v>1115</v>
      </c>
      <c r="AG10" s="206">
        <v>1154</v>
      </c>
      <c r="AI10" s="188"/>
    </row>
    <row r="11" spans="1:35" x14ac:dyDescent="0.2">
      <c r="A11" s="41" t="s">
        <v>33</v>
      </c>
      <c r="B11" s="128">
        <v>-52.300000000000004</v>
      </c>
      <c r="C11" s="69">
        <v>-53.400000000000006</v>
      </c>
      <c r="D11" s="69">
        <v>-52.300000000000004</v>
      </c>
      <c r="E11" s="166">
        <v>-63.900000000000006</v>
      </c>
      <c r="F11" s="128">
        <v>-56.099999999999994</v>
      </c>
      <c r="G11" s="69">
        <v>-53.999999999999993</v>
      </c>
      <c r="H11" s="69">
        <v>-60</v>
      </c>
      <c r="I11" s="206">
        <v>-75.899999999999991</v>
      </c>
      <c r="J11" s="70">
        <v>-221.90000000000003</v>
      </c>
      <c r="K11" s="142">
        <v>-245.99999999999997</v>
      </c>
      <c r="L11" s="70"/>
      <c r="M11" s="128">
        <v>-47.6</v>
      </c>
      <c r="N11" s="69">
        <v>-49.500000000000007</v>
      </c>
      <c r="O11" s="69">
        <v>-47.400000000000006</v>
      </c>
      <c r="P11" s="166">
        <v>-58.7</v>
      </c>
      <c r="Q11" s="128">
        <v>-51.3</v>
      </c>
      <c r="R11" s="69">
        <v>-49.099999999999994</v>
      </c>
      <c r="S11" s="69">
        <v>-55</v>
      </c>
      <c r="T11" s="205">
        <v>-68.8</v>
      </c>
      <c r="U11" s="68">
        <v>-203.2</v>
      </c>
      <c r="V11" s="205">
        <v>-224.2</v>
      </c>
      <c r="W11" s="42"/>
      <c r="X11" s="128">
        <v>-4.7</v>
      </c>
      <c r="Y11" s="69">
        <v>-3.8999999999999995</v>
      </c>
      <c r="Z11" s="69">
        <v>-4.9000000000000004</v>
      </c>
      <c r="AA11" s="166">
        <v>-5.2</v>
      </c>
      <c r="AB11" s="128">
        <v>-4.8</v>
      </c>
      <c r="AC11" s="69">
        <f>+G11-R11</f>
        <v>-4.8999999999999986</v>
      </c>
      <c r="AD11" s="69">
        <v>-5</v>
      </c>
      <c r="AE11" s="205">
        <v>-7.1</v>
      </c>
      <c r="AF11" s="68">
        <v>-18.7</v>
      </c>
      <c r="AG11" s="205">
        <v>-21.8</v>
      </c>
      <c r="AI11" s="188"/>
    </row>
    <row r="12" spans="1:35" x14ac:dyDescent="0.2">
      <c r="A12" s="71" t="s">
        <v>34</v>
      </c>
      <c r="B12" s="129">
        <v>374</v>
      </c>
      <c r="C12" s="72">
        <v>374</v>
      </c>
      <c r="D12" s="72">
        <v>374</v>
      </c>
      <c r="E12" s="167">
        <v>372</v>
      </c>
      <c r="F12" s="129">
        <v>372</v>
      </c>
      <c r="G12" s="72">
        <v>372</v>
      </c>
      <c r="H12" s="72">
        <v>372</v>
      </c>
      <c r="I12" s="206">
        <v>361</v>
      </c>
      <c r="J12" s="70">
        <v>372</v>
      </c>
      <c r="K12" s="143">
        <v>361</v>
      </c>
      <c r="L12" s="70"/>
      <c r="M12" s="129">
        <v>313</v>
      </c>
      <c r="N12" s="72">
        <v>313</v>
      </c>
      <c r="O12" s="72">
        <v>313</v>
      </c>
      <c r="P12" s="167">
        <v>313</v>
      </c>
      <c r="Q12" s="129">
        <v>313</v>
      </c>
      <c r="R12" s="72">
        <v>314</v>
      </c>
      <c r="S12" s="72">
        <v>314</v>
      </c>
      <c r="T12" s="206">
        <v>303</v>
      </c>
      <c r="U12" s="70">
        <v>313</v>
      </c>
      <c r="V12" s="206">
        <v>303</v>
      </c>
      <c r="W12" s="73"/>
      <c r="X12" s="129">
        <v>61</v>
      </c>
      <c r="Y12" s="72">
        <v>61</v>
      </c>
      <c r="Z12" s="72">
        <v>61</v>
      </c>
      <c r="AA12" s="167">
        <v>59</v>
      </c>
      <c r="AB12" s="129">
        <v>59</v>
      </c>
      <c r="AC12" s="72">
        <f>+G12-R12</f>
        <v>58</v>
      </c>
      <c r="AD12" s="72">
        <f t="shared" ref="AD12:AE14" si="21">+H12-S12</f>
        <v>58</v>
      </c>
      <c r="AE12" s="206">
        <f t="shared" si="21"/>
        <v>58</v>
      </c>
      <c r="AF12" s="70">
        <v>59</v>
      </c>
      <c r="AG12" s="206">
        <v>58</v>
      </c>
      <c r="AI12" s="188"/>
    </row>
    <row r="13" spans="1:35" x14ac:dyDescent="0.2">
      <c r="A13" s="41" t="s">
        <v>35</v>
      </c>
      <c r="B13" s="128">
        <v>-45.599999999999994</v>
      </c>
      <c r="C13" s="69">
        <v>-45.499999999999993</v>
      </c>
      <c r="D13" s="69">
        <v>-45.9</v>
      </c>
      <c r="E13" s="166">
        <v>-48.699999999999996</v>
      </c>
      <c r="F13" s="128">
        <v>-49.3</v>
      </c>
      <c r="G13" s="69">
        <v>-49.3</v>
      </c>
      <c r="H13" s="69">
        <v>-49.499999999999993</v>
      </c>
      <c r="I13" s="206">
        <v>-56.9</v>
      </c>
      <c r="J13" s="68">
        <v>-185.7</v>
      </c>
      <c r="K13" s="142">
        <v>-205</v>
      </c>
      <c r="L13" s="70"/>
      <c r="M13" s="128">
        <v>-44.3</v>
      </c>
      <c r="N13" s="69">
        <v>-44.199999999999996</v>
      </c>
      <c r="O13" s="69">
        <v>-44.6</v>
      </c>
      <c r="P13" s="166">
        <v>-47.3</v>
      </c>
      <c r="Q13" s="128">
        <v>-47.9</v>
      </c>
      <c r="R13" s="69">
        <v>-47.9</v>
      </c>
      <c r="S13" s="69">
        <v>-48.099999999999994</v>
      </c>
      <c r="T13" s="205">
        <v>-55.4</v>
      </c>
      <c r="U13" s="68">
        <v>-180.39999999999998</v>
      </c>
      <c r="V13" s="205">
        <v>-199.3</v>
      </c>
      <c r="W13" s="42"/>
      <c r="X13" s="128">
        <v>-1.3</v>
      </c>
      <c r="Y13" s="69">
        <v>-1.3</v>
      </c>
      <c r="Z13" s="69">
        <v>-1.3</v>
      </c>
      <c r="AA13" s="166">
        <v>-1.4000000000000001</v>
      </c>
      <c r="AB13" s="128">
        <v>-1.4000000000000001</v>
      </c>
      <c r="AC13" s="69">
        <f>+G13-R13</f>
        <v>-1.3999999999999986</v>
      </c>
      <c r="AD13" s="69">
        <f t="shared" si="21"/>
        <v>-1.3999999999999986</v>
      </c>
      <c r="AE13" s="205">
        <f t="shared" si="21"/>
        <v>-1.5</v>
      </c>
      <c r="AF13" s="68">
        <v>-5.3000000000000007</v>
      </c>
      <c r="AG13" s="205">
        <v>-5.7000000000000011</v>
      </c>
      <c r="AI13" s="188"/>
    </row>
    <row r="14" spans="1:35" x14ac:dyDescent="0.2">
      <c r="A14" s="53" t="s">
        <v>36</v>
      </c>
      <c r="B14" s="127">
        <v>-210.8</v>
      </c>
      <c r="C14" s="66">
        <v>-210.4</v>
      </c>
      <c r="D14" s="66">
        <v>-217.3</v>
      </c>
      <c r="E14" s="165">
        <v>-245.75</v>
      </c>
      <c r="F14" s="127">
        <v>-226.5</v>
      </c>
      <c r="G14" s="66">
        <v>-224.60000000000002</v>
      </c>
      <c r="H14" s="66">
        <v>-234.10000000000002</v>
      </c>
      <c r="I14" s="229">
        <v>-263.29999999999995</v>
      </c>
      <c r="J14" s="67">
        <v>-884.25</v>
      </c>
      <c r="K14" s="141">
        <v>-948.5</v>
      </c>
      <c r="L14" s="70"/>
      <c r="M14" s="127">
        <v>-197.4</v>
      </c>
      <c r="N14" s="66">
        <v>-198.2</v>
      </c>
      <c r="O14" s="66">
        <v>-203.4</v>
      </c>
      <c r="P14" s="165">
        <v>-231.75</v>
      </c>
      <c r="Q14" s="127">
        <v>-212.70000000000002</v>
      </c>
      <c r="R14" s="66">
        <v>-210.20000000000002</v>
      </c>
      <c r="S14" s="66">
        <v>-219.5</v>
      </c>
      <c r="T14" s="204">
        <v>-245.70000000000002</v>
      </c>
      <c r="U14" s="67">
        <v>-830.74999999999989</v>
      </c>
      <c r="V14" s="204">
        <v>-888.10000000000014</v>
      </c>
      <c r="W14" s="54"/>
      <c r="X14" s="127">
        <v>-13.4</v>
      </c>
      <c r="Y14" s="66">
        <v>-12.2</v>
      </c>
      <c r="Z14" s="66">
        <v>-13.9</v>
      </c>
      <c r="AA14" s="165">
        <v>-14.000000000000002</v>
      </c>
      <c r="AB14" s="127">
        <v>-13.799999999999999</v>
      </c>
      <c r="AC14" s="66">
        <f>+G14-R14</f>
        <v>-14.400000000000006</v>
      </c>
      <c r="AD14" s="66">
        <f t="shared" si="21"/>
        <v>-14.600000000000023</v>
      </c>
      <c r="AE14" s="204">
        <f t="shared" si="21"/>
        <v>-17.599999999999937</v>
      </c>
      <c r="AF14" s="67">
        <v>-53.5</v>
      </c>
      <c r="AG14" s="204">
        <v>-60.4</v>
      </c>
      <c r="AI14" s="188"/>
    </row>
    <row r="15" spans="1:35" s="33" customFormat="1" x14ac:dyDescent="0.2">
      <c r="A15" s="71" t="s">
        <v>37</v>
      </c>
      <c r="B15" s="130">
        <v>0.27559158059877109</v>
      </c>
      <c r="C15" s="76">
        <v>0.30208183776022968</v>
      </c>
      <c r="D15" s="76">
        <v>0.30408620207108866</v>
      </c>
      <c r="E15" s="168">
        <v>0.34549416561225921</v>
      </c>
      <c r="F15" s="130">
        <v>0.30264564404061994</v>
      </c>
      <c r="G15" s="76">
        <v>0.32122425629290619</v>
      </c>
      <c r="H15" s="76">
        <v>0.36322730799069058</v>
      </c>
      <c r="I15" s="207">
        <v>0.38076644974692692</v>
      </c>
      <c r="J15" s="75">
        <v>0.30625497869982338</v>
      </c>
      <c r="K15" s="144">
        <v>0.34075803844081193</v>
      </c>
      <c r="L15" s="74"/>
      <c r="M15" s="130">
        <v>0</v>
      </c>
      <c r="N15" s="76">
        <v>0.2867302163716145</v>
      </c>
      <c r="O15" s="76">
        <v>0.29680431927622941</v>
      </c>
      <c r="P15" s="168">
        <v>0.3397595660460343</v>
      </c>
      <c r="Q15" s="130">
        <v>0.2954987496526813</v>
      </c>
      <c r="R15" s="76">
        <v>0.31289074129205119</v>
      </c>
      <c r="S15" s="76">
        <v>0.35397516529592005</v>
      </c>
      <c r="T15" s="207">
        <v>0.36941813261163736</v>
      </c>
      <c r="U15" s="75">
        <v>0.30248689193125544</v>
      </c>
      <c r="V15" s="207">
        <v>0.33178914334815257</v>
      </c>
      <c r="W15" s="46"/>
      <c r="X15" s="130">
        <v>0</v>
      </c>
      <c r="Y15" s="76">
        <v>0.42508710801393729</v>
      </c>
      <c r="Z15" s="76">
        <v>0.47440273037542657</v>
      </c>
      <c r="AA15" s="168">
        <v>0.47945205479452063</v>
      </c>
      <c r="AB15" s="130">
        <v>0.48251748251748244</v>
      </c>
      <c r="AC15" s="76">
        <v>0.52554744525547448</v>
      </c>
      <c r="AD15" s="76">
        <v>0.59836065573770481</v>
      </c>
      <c r="AE15" s="207">
        <v>0.66666666666666663</v>
      </c>
      <c r="AF15" s="75">
        <v>0.37970191625266142</v>
      </c>
      <c r="AG15" s="207">
        <v>0.56554307116104863</v>
      </c>
      <c r="AI15" s="188"/>
    </row>
    <row r="16" spans="1:35" s="33" customFormat="1" x14ac:dyDescent="0.2">
      <c r="A16" s="71" t="s">
        <v>38</v>
      </c>
      <c r="B16" s="130">
        <v>0.29896468586016167</v>
      </c>
      <c r="C16" s="76">
        <v>0.30395839352788212</v>
      </c>
      <c r="D16" s="76">
        <v>0.31180944181374659</v>
      </c>
      <c r="E16" s="168">
        <v>0.35652110837081091</v>
      </c>
      <c r="F16" s="130">
        <v>0.34633027522935772</v>
      </c>
      <c r="G16" s="76">
        <v>0.34740912606341839</v>
      </c>
      <c r="H16" s="76">
        <v>0.36464174454828668</v>
      </c>
      <c r="I16" s="207">
        <v>0.39719414693015531</v>
      </c>
      <c r="J16" s="75">
        <v>0.31767558828812648</v>
      </c>
      <c r="K16" s="144">
        <v>0.36405158516926384</v>
      </c>
      <c r="L16" s="74"/>
      <c r="M16" s="130">
        <v>0.27755905511811024</v>
      </c>
      <c r="N16" s="76">
        <v>0.29930534581697371</v>
      </c>
      <c r="O16" s="76">
        <v>0.30503899220155972</v>
      </c>
      <c r="P16" s="168">
        <v>0.34923146473779382</v>
      </c>
      <c r="Q16" s="130">
        <v>0.33993926801981783</v>
      </c>
      <c r="R16" s="76">
        <v>0.33990944372574383</v>
      </c>
      <c r="S16" s="76">
        <v>0.3556959974072274</v>
      </c>
      <c r="T16" s="207">
        <v>0.38523047977422392</v>
      </c>
      <c r="U16" s="75">
        <v>0.31163253057243601</v>
      </c>
      <c r="V16" s="207">
        <v>0.35539637440473815</v>
      </c>
      <c r="W16" s="46"/>
      <c r="X16" s="130">
        <v>0.33066666666666666</v>
      </c>
      <c r="Y16" s="76">
        <v>0.40666666666666662</v>
      </c>
      <c r="Z16" s="76">
        <v>0.46179401993355479</v>
      </c>
      <c r="AA16" s="168">
        <v>0.54474708171206232</v>
      </c>
      <c r="AB16" s="130">
        <v>0.48763250883392223</v>
      </c>
      <c r="AC16" s="76">
        <v>0.51245551601423489</v>
      </c>
      <c r="AD16" s="76">
        <v>0.58399999999999996</v>
      </c>
      <c r="AE16" s="207">
        <v>0.70119521912350602</v>
      </c>
      <c r="AF16" s="75">
        <v>0.45454545454545459</v>
      </c>
      <c r="AG16" s="207">
        <v>0.56713615023474173</v>
      </c>
      <c r="AI16" s="188"/>
    </row>
    <row r="17" spans="1:35" x14ac:dyDescent="0.2">
      <c r="A17" s="53" t="s">
        <v>60</v>
      </c>
      <c r="B17" s="127">
        <v>494.3</v>
      </c>
      <c r="C17" s="66">
        <v>481.80000000000007</v>
      </c>
      <c r="D17" s="66">
        <v>479.60000000000008</v>
      </c>
      <c r="E17" s="165">
        <v>443.55000000000007</v>
      </c>
      <c r="F17" s="127">
        <f t="shared" ref="F17:H17" si="22">+F5+F14</f>
        <v>427.50000000000011</v>
      </c>
      <c r="G17" s="66">
        <f t="shared" si="22"/>
        <v>421.9</v>
      </c>
      <c r="H17" s="66">
        <f t="shared" si="22"/>
        <v>407.89999999999986</v>
      </c>
      <c r="I17" s="204">
        <f t="shared" ref="I17" si="23">+I5+I14</f>
        <v>399.59999999999991</v>
      </c>
      <c r="J17" s="67">
        <v>1899.25</v>
      </c>
      <c r="K17" s="141">
        <f t="shared" ref="K17" si="24">+K5+K14</f>
        <v>1656.9</v>
      </c>
      <c r="L17" s="70"/>
      <c r="M17" s="127">
        <v>475.8</v>
      </c>
      <c r="N17" s="66">
        <v>464.00000000000006</v>
      </c>
      <c r="O17" s="66">
        <v>463.4</v>
      </c>
      <c r="P17" s="165">
        <v>431.85</v>
      </c>
      <c r="Q17" s="127">
        <f t="shared" ref="Q17:S17" si="25">+Q5+Q14</f>
        <v>413</v>
      </c>
      <c r="R17" s="66">
        <f t="shared" si="25"/>
        <v>408.20000000000005</v>
      </c>
      <c r="S17" s="66">
        <f t="shared" si="25"/>
        <v>397.59999999999991</v>
      </c>
      <c r="T17" s="204">
        <f t="shared" ref="T17" si="26">+T5+T14</f>
        <v>392.09999999999991</v>
      </c>
      <c r="U17" s="67">
        <v>1835.0499999999997</v>
      </c>
      <c r="V17" s="204">
        <f t="shared" ref="V17" si="27">+V5+V14</f>
        <v>1610.8</v>
      </c>
      <c r="W17" s="54"/>
      <c r="X17" s="127">
        <v>18.5</v>
      </c>
      <c r="Y17" s="66">
        <v>17.8</v>
      </c>
      <c r="Z17" s="66">
        <v>16.200000000000003</v>
      </c>
      <c r="AA17" s="165">
        <v>11.699999999999998</v>
      </c>
      <c r="AB17" s="127">
        <f t="shared" ref="AB17:AD17" si="28">+AB5+AB14</f>
        <v>14.500000000000002</v>
      </c>
      <c r="AC17" s="66">
        <f t="shared" si="28"/>
        <v>13.700000000000003</v>
      </c>
      <c r="AD17" s="66">
        <f t="shared" si="28"/>
        <v>10.299999999999898</v>
      </c>
      <c r="AE17" s="204">
        <f t="shared" ref="AE17" si="29">+AE5+AE14</f>
        <v>7.4999999999999716</v>
      </c>
      <c r="AF17" s="67">
        <v>64.199999999999989</v>
      </c>
      <c r="AG17" s="204">
        <f t="shared" ref="AG17" si="30">+AG5+AG14</f>
        <v>46.100000000000016</v>
      </c>
      <c r="AI17" s="188"/>
    </row>
    <row r="18" spans="1:35" x14ac:dyDescent="0.2">
      <c r="A18" s="53" t="s">
        <v>61</v>
      </c>
      <c r="B18" s="127">
        <v>554.09999999999991</v>
      </c>
      <c r="C18" s="66">
        <v>486.10000000000014</v>
      </c>
      <c r="D18" s="66">
        <v>497.30000000000013</v>
      </c>
      <c r="E18" s="165">
        <v>465.55000000000007</v>
      </c>
      <c r="F18" s="127">
        <f t="shared" ref="F18:H18" si="31">+F8+F14</f>
        <v>521.9000000000002</v>
      </c>
      <c r="G18" s="66">
        <f t="shared" si="31"/>
        <v>474.6</v>
      </c>
      <c r="H18" s="66">
        <f t="shared" si="31"/>
        <v>410.39999999999986</v>
      </c>
      <c r="I18" s="204">
        <f t="shared" ref="I18" si="32">+I8+I14</f>
        <v>428.19999999999993</v>
      </c>
      <c r="J18" s="67">
        <v>2003.0499999999997</v>
      </c>
      <c r="K18" s="141">
        <f t="shared" ref="K18" si="33">+K8+K14</f>
        <v>1835.0000000000005</v>
      </c>
      <c r="L18" s="70"/>
      <c r="M18" s="127">
        <v>513.79999999999995</v>
      </c>
      <c r="N18" s="66">
        <v>469.59999999999997</v>
      </c>
      <c r="O18" s="66">
        <v>481.9</v>
      </c>
      <c r="P18" s="165">
        <v>450.35</v>
      </c>
      <c r="Q18" s="127">
        <f t="shared" ref="Q18:S18" si="34">+Q8+Q14</f>
        <v>507.1</v>
      </c>
      <c r="R18" s="66">
        <f t="shared" si="34"/>
        <v>461.6</v>
      </c>
      <c r="S18" s="66">
        <f t="shared" si="34"/>
        <v>400.59999999999991</v>
      </c>
      <c r="T18" s="204">
        <f t="shared" ref="T18" si="35">+T8+T14</f>
        <v>419.4</v>
      </c>
      <c r="U18" s="67">
        <v>1915.6499999999996</v>
      </c>
      <c r="V18" s="204">
        <f t="shared" ref="V18" si="36">+V8+V14</f>
        <v>1788.5999999999997</v>
      </c>
      <c r="W18" s="54"/>
      <c r="X18" s="127">
        <v>40.299999999999997</v>
      </c>
      <c r="Y18" s="66">
        <v>16.5</v>
      </c>
      <c r="Z18" s="66">
        <v>15.400000000000004</v>
      </c>
      <c r="AA18" s="165">
        <v>15.199999999999998</v>
      </c>
      <c r="AB18" s="127">
        <f t="shared" ref="AB18:AD18" si="37">+AB8+AB14</f>
        <v>14.800000000000002</v>
      </c>
      <c r="AC18" s="66">
        <f t="shared" si="37"/>
        <v>13.000000000000007</v>
      </c>
      <c r="AD18" s="66">
        <f t="shared" si="37"/>
        <v>9.7999999999998977</v>
      </c>
      <c r="AE18" s="204">
        <f t="shared" ref="AE18" si="38">+AE8+AE14</f>
        <v>8.7999999999999723</v>
      </c>
      <c r="AF18" s="67">
        <v>87.4</v>
      </c>
      <c r="AG18" s="204">
        <f t="shared" ref="AG18" si="39">+AG8+AG14</f>
        <v>46.400000000000013</v>
      </c>
      <c r="AI18" s="188"/>
    </row>
    <row r="19" spans="1:35" x14ac:dyDescent="0.2">
      <c r="A19" s="53" t="s">
        <v>68</v>
      </c>
      <c r="B19" s="127">
        <v>-46</v>
      </c>
      <c r="C19" s="66">
        <v>-46.5</v>
      </c>
      <c r="D19" s="66">
        <v>-44.4</v>
      </c>
      <c r="E19" s="165">
        <v>-42.8</v>
      </c>
      <c r="F19" s="127">
        <v>-41.199999999999996</v>
      </c>
      <c r="G19" s="66">
        <v>-36.799999999999997</v>
      </c>
      <c r="H19" s="66">
        <v>-34.800000000000004</v>
      </c>
      <c r="I19" s="204">
        <v>-37.799999999999997</v>
      </c>
      <c r="J19" s="67">
        <v>-179.7</v>
      </c>
      <c r="K19" s="141">
        <v>-150.6</v>
      </c>
      <c r="L19" s="70"/>
      <c r="M19" s="127">
        <v>-37.5</v>
      </c>
      <c r="N19" s="66">
        <v>-43.9</v>
      </c>
      <c r="O19" s="66">
        <v>-42.2</v>
      </c>
      <c r="P19" s="165">
        <v>-44.8</v>
      </c>
      <c r="Q19" s="127">
        <v>-39</v>
      </c>
      <c r="R19" s="66">
        <v>-35.299999999999997</v>
      </c>
      <c r="S19" s="66">
        <v>-29.6</v>
      </c>
      <c r="T19" s="204">
        <v>-42</v>
      </c>
      <c r="U19" s="67">
        <v>-168.4</v>
      </c>
      <c r="V19" s="204">
        <v>-145.9</v>
      </c>
      <c r="W19" s="54"/>
      <c r="X19" s="127">
        <v>-8.5</v>
      </c>
      <c r="Y19" s="66">
        <v>-2.6</v>
      </c>
      <c r="Z19" s="66">
        <v>-2.1999999999999997</v>
      </c>
      <c r="AA19" s="165">
        <v>2</v>
      </c>
      <c r="AB19" s="127">
        <v>-2.1999999999999997</v>
      </c>
      <c r="AC19" s="66">
        <f>+G19-R19</f>
        <v>-1.5</v>
      </c>
      <c r="AD19" s="66">
        <f>+H19-S19</f>
        <v>-5.2000000000000028</v>
      </c>
      <c r="AE19" s="204">
        <f>+I19-T19</f>
        <v>4.2000000000000028</v>
      </c>
      <c r="AF19" s="67">
        <v>-11.299999999999999</v>
      </c>
      <c r="AG19" s="204">
        <f>+K19-V19</f>
        <v>-4.6999999999999886</v>
      </c>
      <c r="AI19" s="188"/>
    </row>
    <row r="20" spans="1:35" x14ac:dyDescent="0.2">
      <c r="A20" s="71" t="s">
        <v>59</v>
      </c>
      <c r="B20" s="129">
        <v>55</v>
      </c>
      <c r="C20" s="72">
        <v>55</v>
      </c>
      <c r="D20" s="72">
        <v>52</v>
      </c>
      <c r="E20" s="167">
        <v>49</v>
      </c>
      <c r="F20" s="129">
        <v>45.719822048653889</v>
      </c>
      <c r="G20" s="72">
        <v>40.120378169315245</v>
      </c>
      <c r="H20" s="72">
        <v>37.287578576418035</v>
      </c>
      <c r="I20" s="206">
        <v>39.402791107936373</v>
      </c>
      <c r="J20" s="70">
        <v>53</v>
      </c>
      <c r="K20" s="143">
        <v>40.409308950418747</v>
      </c>
      <c r="L20" s="70"/>
      <c r="M20" s="129">
        <v>47</v>
      </c>
      <c r="N20" s="72">
        <v>54</v>
      </c>
      <c r="O20" s="72">
        <v>52</v>
      </c>
      <c r="P20" s="167">
        <v>54</v>
      </c>
      <c r="Q20" s="129">
        <v>45.512471930598679</v>
      </c>
      <c r="R20" s="72">
        <v>40.470811359826456</v>
      </c>
      <c r="S20" s="72">
        <v>33.353182660248969</v>
      </c>
      <c r="T20" s="206">
        <v>45.5</v>
      </c>
      <c r="U20" s="70">
        <v>52</v>
      </c>
      <c r="V20" s="206">
        <v>41.1</v>
      </c>
      <c r="W20" s="73"/>
      <c r="X20" s="129">
        <v>207</v>
      </c>
      <c r="Y20" s="72">
        <v>63</v>
      </c>
      <c r="Z20" s="72">
        <v>53</v>
      </c>
      <c r="AA20" s="167">
        <v>-46</v>
      </c>
      <c r="AB20" s="129">
        <v>49.736741449342766</v>
      </c>
      <c r="AC20" s="70">
        <v>33.328855323880106</v>
      </c>
      <c r="AD20" s="70">
        <v>113.62222324391179</v>
      </c>
      <c r="AE20" s="206">
        <v>-88</v>
      </c>
      <c r="AF20" s="70">
        <v>68</v>
      </c>
      <c r="AG20" s="206">
        <v>26</v>
      </c>
      <c r="AI20" s="188"/>
    </row>
    <row r="21" spans="1:35" ht="12" customHeight="1" x14ac:dyDescent="0.2">
      <c r="A21" s="41" t="s">
        <v>67</v>
      </c>
      <c r="B21" s="128">
        <v>-9.1</v>
      </c>
      <c r="C21" s="69">
        <v>-5.5</v>
      </c>
      <c r="D21" s="69">
        <v>-7.2</v>
      </c>
      <c r="E21" s="166">
        <v>-20.6</v>
      </c>
      <c r="F21" s="128">
        <v>-1.2</v>
      </c>
      <c r="G21" s="69">
        <v>-9.1</v>
      </c>
      <c r="H21" s="69">
        <v>-10.499999999999998</v>
      </c>
      <c r="I21" s="205">
        <v>-17.100000000000001</v>
      </c>
      <c r="J21" s="68">
        <v>-42.400000000000006</v>
      </c>
      <c r="K21" s="142">
        <v>-37.900000000000006</v>
      </c>
      <c r="L21" s="70"/>
      <c r="M21" s="128">
        <v>-6.8</v>
      </c>
      <c r="N21" s="69">
        <v>-5.3</v>
      </c>
      <c r="O21" s="69">
        <v>-7.3</v>
      </c>
      <c r="P21" s="166">
        <v>-20.5</v>
      </c>
      <c r="Q21" s="128">
        <v>-1.2</v>
      </c>
      <c r="R21" s="69">
        <v>-9.1999999999999993</v>
      </c>
      <c r="S21" s="69">
        <v>-11.1</v>
      </c>
      <c r="T21" s="205">
        <v>-16.3</v>
      </c>
      <c r="U21" s="68">
        <v>-39.9</v>
      </c>
      <c r="V21" s="205">
        <v>-37.799999999999997</v>
      </c>
      <c r="W21" s="42"/>
      <c r="X21" s="128">
        <v>-2.2999999999999998</v>
      </c>
      <c r="Y21" s="69">
        <v>-0.19999999999999998</v>
      </c>
      <c r="Z21" s="69">
        <v>0.1</v>
      </c>
      <c r="AA21" s="166">
        <v>-0.1</v>
      </c>
      <c r="AB21" s="128">
        <v>0</v>
      </c>
      <c r="AC21" s="69">
        <f>+G21-R21</f>
        <v>9.9999999999999645E-2</v>
      </c>
      <c r="AD21" s="69">
        <f>+H21-S21</f>
        <v>0.60000000000000142</v>
      </c>
      <c r="AE21" s="205">
        <f>+I21-T21</f>
        <v>-0.80000000000000071</v>
      </c>
      <c r="AF21" s="68">
        <v>-2.5000000000000004</v>
      </c>
      <c r="AG21" s="205">
        <v>-0.10000000000000006</v>
      </c>
      <c r="AI21" s="188"/>
    </row>
    <row r="22" spans="1:35" x14ac:dyDescent="0.2">
      <c r="A22" s="53" t="s">
        <v>57</v>
      </c>
      <c r="B22" s="127">
        <v>499</v>
      </c>
      <c r="C22" s="66">
        <v>434.10000000000014</v>
      </c>
      <c r="D22" s="66">
        <v>445.7000000000001</v>
      </c>
      <c r="E22" s="165">
        <v>402.15000000000009</v>
      </c>
      <c r="F22" s="127">
        <f t="shared" ref="F22:H22" si="40">+F18+F19+F21</f>
        <v>479.50000000000023</v>
      </c>
      <c r="G22" s="66">
        <f t="shared" si="40"/>
        <v>428.7</v>
      </c>
      <c r="H22" s="66">
        <f t="shared" si="40"/>
        <v>365.09999999999985</v>
      </c>
      <c r="I22" s="204">
        <f t="shared" ref="I22" si="41">+I18+I19+I21</f>
        <v>373.2999999999999</v>
      </c>
      <c r="J22" s="67">
        <v>1780.9499999999998</v>
      </c>
      <c r="K22" s="141">
        <f t="shared" ref="K22" si="42">+K18+K19+K21</f>
        <v>1646.5000000000005</v>
      </c>
      <c r="L22" s="70"/>
      <c r="M22" s="127">
        <v>469.5</v>
      </c>
      <c r="N22" s="66">
        <v>420.4</v>
      </c>
      <c r="O22" s="66">
        <v>432.4</v>
      </c>
      <c r="P22" s="165">
        <v>385.05</v>
      </c>
      <c r="Q22" s="127">
        <f t="shared" ref="Q22:S22" si="43">+Q18+Q19+Q21</f>
        <v>466.90000000000003</v>
      </c>
      <c r="R22" s="66">
        <f t="shared" si="43"/>
        <v>417.1</v>
      </c>
      <c r="S22" s="66">
        <f t="shared" si="43"/>
        <v>359.89999999999986</v>
      </c>
      <c r="T22" s="204">
        <f t="shared" ref="T22" si="44">+T18+T19+T21</f>
        <v>361.09999999999997</v>
      </c>
      <c r="U22" s="67">
        <v>1707.3499999999997</v>
      </c>
      <c r="V22" s="204">
        <f t="shared" ref="V22" si="45">+V18+V19+V21</f>
        <v>1604.8999999999996</v>
      </c>
      <c r="W22" s="54"/>
      <c r="X22" s="127">
        <v>29.5</v>
      </c>
      <c r="Y22" s="66">
        <v>13.7</v>
      </c>
      <c r="Z22" s="66">
        <v>13.300000000000004</v>
      </c>
      <c r="AA22" s="165">
        <v>17.099999999999998</v>
      </c>
      <c r="AB22" s="127">
        <f t="shared" ref="AB22:AD22" si="46">+AB18+AB19+AB21</f>
        <v>12.600000000000003</v>
      </c>
      <c r="AC22" s="66">
        <f t="shared" si="46"/>
        <v>11.600000000000007</v>
      </c>
      <c r="AD22" s="66">
        <f t="shared" si="46"/>
        <v>5.1999999999998963</v>
      </c>
      <c r="AE22" s="204">
        <f t="shared" ref="AE22" si="47">+AE18+AE19+AE21</f>
        <v>12.199999999999974</v>
      </c>
      <c r="AF22" s="67">
        <v>73.600000000000009</v>
      </c>
      <c r="AG22" s="204">
        <f t="shared" ref="AG22" si="48">+AG18+AG19+AG21</f>
        <v>41.600000000000023</v>
      </c>
      <c r="AI22" s="188"/>
    </row>
    <row r="23" spans="1:35" x14ac:dyDescent="0.2">
      <c r="A23" s="41" t="s">
        <v>39</v>
      </c>
      <c r="B23" s="128">
        <v>-119.2</v>
      </c>
      <c r="C23" s="69">
        <v>-104.1</v>
      </c>
      <c r="D23" s="69">
        <v>-90.8</v>
      </c>
      <c r="E23" s="166">
        <v>-42.199999999999996</v>
      </c>
      <c r="F23" s="128">
        <v>-97.4</v>
      </c>
      <c r="G23" s="69">
        <v>-108</v>
      </c>
      <c r="H23" s="69">
        <v>-86.8</v>
      </c>
      <c r="I23" s="205">
        <v>-92.6</v>
      </c>
      <c r="J23" s="68">
        <v>-356.3</v>
      </c>
      <c r="K23" s="142">
        <v>-384.79999999999995</v>
      </c>
      <c r="L23" s="70"/>
      <c r="M23" s="128">
        <v>-117.7</v>
      </c>
      <c r="N23" s="69">
        <v>-102.39999999999999</v>
      </c>
      <c r="O23" s="69">
        <v>-89.2</v>
      </c>
      <c r="P23" s="166">
        <v>-36.5</v>
      </c>
      <c r="Q23" s="128">
        <v>-95.4</v>
      </c>
      <c r="R23" s="69">
        <v>-102</v>
      </c>
      <c r="S23" s="69">
        <v>-82.3</v>
      </c>
      <c r="T23" s="205">
        <v>-92.3</v>
      </c>
      <c r="U23" s="68">
        <v>-345.8</v>
      </c>
      <c r="V23" s="205">
        <v>-372</v>
      </c>
      <c r="W23" s="42"/>
      <c r="X23" s="128">
        <v>-1.5</v>
      </c>
      <c r="Y23" s="69">
        <v>-1.7000000000000002</v>
      </c>
      <c r="Z23" s="69">
        <v>-1.5999999999999996</v>
      </c>
      <c r="AA23" s="166">
        <v>-5.7</v>
      </c>
      <c r="AB23" s="128">
        <v>-2</v>
      </c>
      <c r="AC23" s="69">
        <f t="shared" ref="AC23:AE24" si="49">+G23-R23</f>
        <v>-6</v>
      </c>
      <c r="AD23" s="69">
        <f t="shared" si="49"/>
        <v>-4.5</v>
      </c>
      <c r="AE23" s="205">
        <f t="shared" si="49"/>
        <v>-0.29999999999999716</v>
      </c>
      <c r="AF23" s="68">
        <v>-10.5</v>
      </c>
      <c r="AG23" s="205">
        <v>-12.8</v>
      </c>
      <c r="AI23" s="188"/>
    </row>
    <row r="24" spans="1:35" x14ac:dyDescent="0.2">
      <c r="A24" s="123" t="s">
        <v>21</v>
      </c>
      <c r="B24" s="128">
        <v>-0.6</v>
      </c>
      <c r="C24" s="69">
        <v>-0.8</v>
      </c>
      <c r="D24" s="69">
        <v>-0.8</v>
      </c>
      <c r="E24" s="166">
        <v>-0.8</v>
      </c>
      <c r="F24" s="128">
        <v>-0.7</v>
      </c>
      <c r="G24" s="69">
        <v>-0.7</v>
      </c>
      <c r="H24" s="69">
        <v>-1</v>
      </c>
      <c r="I24" s="205">
        <v>-0.7</v>
      </c>
      <c r="J24" s="68">
        <v>-3</v>
      </c>
      <c r="K24" s="142">
        <v>-3.0999999999999996</v>
      </c>
      <c r="L24" s="72"/>
      <c r="M24" s="128">
        <v>0</v>
      </c>
      <c r="N24" s="69">
        <v>0</v>
      </c>
      <c r="O24" s="69">
        <v>0</v>
      </c>
      <c r="P24" s="166">
        <v>0</v>
      </c>
      <c r="Q24" s="128">
        <v>0</v>
      </c>
      <c r="R24" s="69">
        <v>0</v>
      </c>
      <c r="S24" s="69">
        <v>0</v>
      </c>
      <c r="T24" s="205">
        <v>0</v>
      </c>
      <c r="U24" s="68">
        <v>0</v>
      </c>
      <c r="V24" s="205">
        <v>0</v>
      </c>
      <c r="W24" s="108"/>
      <c r="X24" s="128">
        <v>-0.6</v>
      </c>
      <c r="Y24" s="69">
        <v>-0.8</v>
      </c>
      <c r="Z24" s="69">
        <v>-0.8</v>
      </c>
      <c r="AA24" s="166">
        <v>-0.8</v>
      </c>
      <c r="AB24" s="128">
        <v>-0.7</v>
      </c>
      <c r="AC24" s="69">
        <f t="shared" si="49"/>
        <v>-0.7</v>
      </c>
      <c r="AD24" s="69">
        <f t="shared" si="49"/>
        <v>-1</v>
      </c>
      <c r="AE24" s="205">
        <f t="shared" si="49"/>
        <v>-0.7</v>
      </c>
      <c r="AF24" s="68">
        <v>-3</v>
      </c>
      <c r="AG24" s="205">
        <v>-3.0999999999999996</v>
      </c>
      <c r="AI24" s="188"/>
    </row>
    <row r="25" spans="1:35" x14ac:dyDescent="0.2">
      <c r="A25" s="77" t="s">
        <v>81</v>
      </c>
      <c r="B25" s="127">
        <v>379.19999999999987</v>
      </c>
      <c r="C25" s="66">
        <v>329.2000000000001</v>
      </c>
      <c r="D25" s="66">
        <v>354.10000000000014</v>
      </c>
      <c r="E25" s="165">
        <v>359.15000000000003</v>
      </c>
      <c r="F25" s="127">
        <f t="shared" ref="F25:H25" si="50">F22+F23+F24</f>
        <v>381.40000000000026</v>
      </c>
      <c r="G25" s="66">
        <f t="shared" si="50"/>
        <v>320</v>
      </c>
      <c r="H25" s="66">
        <f t="shared" si="50"/>
        <v>277.29999999999984</v>
      </c>
      <c r="I25" s="204">
        <f t="shared" ref="I25" si="51">I22+I23+I24</f>
        <v>279.99999999999994</v>
      </c>
      <c r="J25" s="67">
        <v>1421.6499999999996</v>
      </c>
      <c r="K25" s="141">
        <f t="shared" ref="K25" si="52">K22+K23+K24</f>
        <v>1258.6000000000006</v>
      </c>
      <c r="L25" s="72"/>
      <c r="M25" s="127">
        <v>351.79999999999995</v>
      </c>
      <c r="N25" s="66">
        <v>318</v>
      </c>
      <c r="O25" s="66">
        <v>343.2</v>
      </c>
      <c r="P25" s="165">
        <v>348.55</v>
      </c>
      <c r="Q25" s="127">
        <f t="shared" ref="Q25:S25" si="53">Q22+Q23+Q24</f>
        <v>371.5</v>
      </c>
      <c r="R25" s="66">
        <f t="shared" si="53"/>
        <v>315.10000000000002</v>
      </c>
      <c r="S25" s="66">
        <f t="shared" si="53"/>
        <v>277.59999999999985</v>
      </c>
      <c r="T25" s="204">
        <f t="shared" ref="T25" si="54">T22+T23+T24</f>
        <v>268.79999999999995</v>
      </c>
      <c r="U25" s="67">
        <v>1361.5499999999995</v>
      </c>
      <c r="V25" s="204">
        <f t="shared" ref="V25" si="55">V22+V23+V24</f>
        <v>1232.8999999999996</v>
      </c>
      <c r="W25" s="108"/>
      <c r="X25" s="127">
        <v>27.399999999999995</v>
      </c>
      <c r="Y25" s="66">
        <v>11.2</v>
      </c>
      <c r="Z25" s="66">
        <v>10.900000000000004</v>
      </c>
      <c r="AA25" s="165">
        <v>10.599999999999994</v>
      </c>
      <c r="AB25" s="127">
        <f t="shared" ref="AB25:AD25" si="56">AB22+AB23+AB24</f>
        <v>9.9000000000000039</v>
      </c>
      <c r="AC25" s="66">
        <f t="shared" si="56"/>
        <v>4.9000000000000066</v>
      </c>
      <c r="AD25" s="66">
        <f t="shared" si="56"/>
        <v>-0.30000000000010374</v>
      </c>
      <c r="AE25" s="204">
        <f t="shared" ref="AE25" si="57">AE22+AE23+AE24</f>
        <v>11.199999999999978</v>
      </c>
      <c r="AF25" s="67">
        <v>60.100000000000009</v>
      </c>
      <c r="AG25" s="204">
        <f t="shared" ref="AG25" si="58">AG22+AG23+AG24</f>
        <v>25.700000000000024</v>
      </c>
      <c r="AI25" s="188"/>
    </row>
    <row r="26" spans="1:35" x14ac:dyDescent="0.2">
      <c r="A26" s="123" t="s">
        <v>76</v>
      </c>
      <c r="B26" s="128">
        <v>-21.1</v>
      </c>
      <c r="C26" s="69">
        <v>-17.100000000000001</v>
      </c>
      <c r="D26" s="69">
        <v>-39.4</v>
      </c>
      <c r="E26" s="166">
        <v>-185.64999999999998</v>
      </c>
      <c r="F26" s="128">
        <f t="shared" ref="F26:H26" si="59">+F27-F25</f>
        <v>-80.60000000000025</v>
      </c>
      <c r="G26" s="69">
        <f t="shared" si="59"/>
        <v>-9.8000000000000114</v>
      </c>
      <c r="H26" s="69">
        <f t="shared" si="59"/>
        <v>-3.6000000000000227</v>
      </c>
      <c r="I26" s="205">
        <f t="shared" ref="I26" si="60">+I27-I25</f>
        <v>-4.8999999999999204</v>
      </c>
      <c r="J26" s="68">
        <v>-263.25</v>
      </c>
      <c r="K26" s="142">
        <f t="shared" ref="K26" si="61">+K27-K25</f>
        <v>-98.900000000000546</v>
      </c>
      <c r="L26" s="72"/>
      <c r="M26" s="128">
        <v>-13.100000000000001</v>
      </c>
      <c r="N26" s="69">
        <v>-16.3</v>
      </c>
      <c r="O26" s="69">
        <v>-39.4</v>
      </c>
      <c r="P26" s="166">
        <v>-185.64999999999998</v>
      </c>
      <c r="Q26" s="128">
        <f t="shared" ref="Q26:S26" si="62">+Q27-Q25</f>
        <v>-10.600000000000023</v>
      </c>
      <c r="R26" s="69">
        <f t="shared" si="62"/>
        <v>5.8999999999999773</v>
      </c>
      <c r="S26" s="69">
        <f t="shared" si="62"/>
        <v>-18.300000000000068</v>
      </c>
      <c r="T26" s="205">
        <f t="shared" ref="T26" si="63">+T27-T25</f>
        <v>-5.2999999999999545</v>
      </c>
      <c r="U26" s="68">
        <v>-254.45</v>
      </c>
      <c r="V26" s="205">
        <f t="shared" ref="V26" si="64">+V27-V25</f>
        <v>-28.299999999999727</v>
      </c>
      <c r="W26" s="108"/>
      <c r="X26" s="128">
        <v>-8</v>
      </c>
      <c r="Y26" s="69">
        <v>-0.8</v>
      </c>
      <c r="Z26" s="69">
        <v>0</v>
      </c>
      <c r="AA26" s="166">
        <v>0</v>
      </c>
      <c r="AB26" s="128">
        <f t="shared" ref="AB26:AD26" si="65">+AB27-AB25</f>
        <v>-70</v>
      </c>
      <c r="AC26" s="69">
        <f t="shared" si="65"/>
        <v>-15.700000000000017</v>
      </c>
      <c r="AD26" s="69">
        <f t="shared" si="65"/>
        <v>14.700000000000138</v>
      </c>
      <c r="AE26" s="205">
        <f t="shared" ref="AE26" si="66">+AE27-AE25</f>
        <v>0.40000000000004476</v>
      </c>
      <c r="AF26" s="68">
        <v>-8.8000000000000007</v>
      </c>
      <c r="AG26" s="205">
        <f t="shared" ref="AG26" si="67">+AG27-AG25</f>
        <v>-70.600000000000023</v>
      </c>
      <c r="AI26" s="230"/>
    </row>
    <row r="27" spans="1:35" ht="11.25" customHeight="1" thickBot="1" x14ac:dyDescent="0.25">
      <c r="A27" s="125" t="s">
        <v>84</v>
      </c>
      <c r="B27" s="131">
        <v>358.09999999999985</v>
      </c>
      <c r="C27" s="79">
        <v>312.10000000000008</v>
      </c>
      <c r="D27" s="79">
        <v>314.70000000000016</v>
      </c>
      <c r="E27" s="169">
        <v>173.50000000000006</v>
      </c>
      <c r="F27" s="131">
        <v>300.8</v>
      </c>
      <c r="G27" s="79">
        <v>310.2</v>
      </c>
      <c r="H27" s="79">
        <v>273.69999999999982</v>
      </c>
      <c r="I27" s="208">
        <v>275.10000000000002</v>
      </c>
      <c r="J27" s="78">
        <v>1158.3999999999996</v>
      </c>
      <c r="K27" s="145">
        <v>1159.7</v>
      </c>
      <c r="L27" s="70"/>
      <c r="M27" s="196">
        <v>338.7</v>
      </c>
      <c r="N27" s="195">
        <v>301.7</v>
      </c>
      <c r="O27" s="195">
        <v>303.8</v>
      </c>
      <c r="P27" s="197">
        <v>162.90000000000003</v>
      </c>
      <c r="Q27" s="213">
        <v>360.9</v>
      </c>
      <c r="R27" s="195">
        <v>321</v>
      </c>
      <c r="S27" s="195">
        <v>259.29999999999978</v>
      </c>
      <c r="T27" s="214">
        <v>263.5</v>
      </c>
      <c r="U27" s="215">
        <v>1107.0999999999995</v>
      </c>
      <c r="V27" s="214">
        <v>1204.5999999999999</v>
      </c>
      <c r="W27" s="54"/>
      <c r="X27" s="186">
        <v>19.399999999999999</v>
      </c>
      <c r="Y27" s="202">
        <v>10.399999999999999</v>
      </c>
      <c r="Z27" s="202">
        <v>10.900000000000004</v>
      </c>
      <c r="AA27" s="203">
        <v>10.599999999999994</v>
      </c>
      <c r="AB27" s="186">
        <v>-60.099999999999994</v>
      </c>
      <c r="AC27" s="202">
        <f>+G27-R27</f>
        <v>-10.800000000000011</v>
      </c>
      <c r="AD27" s="202">
        <f>+H27-S27</f>
        <v>14.400000000000034</v>
      </c>
      <c r="AE27" s="209">
        <f>+I27-T27</f>
        <v>11.600000000000023</v>
      </c>
      <c r="AF27" s="201">
        <v>51.300000000000011</v>
      </c>
      <c r="AG27" s="209">
        <v>-44.9</v>
      </c>
      <c r="AI27" s="188"/>
    </row>
    <row r="28" spans="1:35" x14ac:dyDescent="0.2">
      <c r="A28" s="43"/>
      <c r="B28" s="43"/>
      <c r="C28" s="43"/>
      <c r="D28" s="43"/>
      <c r="E28" s="43"/>
      <c r="F28" s="189"/>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row>
    <row r="29" spans="1:35" x14ac:dyDescent="0.2">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row>
    <row r="30" spans="1:35" x14ac:dyDescent="0.2">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90"/>
      <c r="AC30" s="188"/>
      <c r="AD30" s="188"/>
      <c r="AE30" s="188"/>
      <c r="AF30" s="188"/>
      <c r="AG30" s="188"/>
    </row>
    <row r="31" spans="1:35" x14ac:dyDescent="0.2">
      <c r="B31" s="188"/>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row>
    <row r="32" spans="1:35" x14ac:dyDescent="0.2">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row>
    <row r="33" spans="2:33" x14ac:dyDescent="0.2">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row>
    <row r="34" spans="2:33" x14ac:dyDescent="0.2">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row>
    <row r="35" spans="2:33" x14ac:dyDescent="0.2">
      <c r="B35" s="188"/>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row>
  </sheetData>
  <mergeCells count="3">
    <mergeCell ref="X1:AG1"/>
    <mergeCell ref="M1:V1"/>
    <mergeCell ref="B1:K1"/>
  </mergeCells>
  <phoneticPr fontId="17" type="noConversion"/>
  <dataValidations count="1">
    <dataValidation type="list" allowBlank="1" showInputMessage="1" showErrorMessage="1" sqref="B2:K2 M2:V2 X2:AG2" xr:uid="{00000000-0002-0000-0200-000000000000}">
      <formula1>ReportingPeriod</formula1>
    </dataValidation>
  </dataValidations>
  <pageMargins left="0.25" right="0.25" top="0.75" bottom="0.75" header="0.3" footer="0.3"/>
  <pageSetup paperSize="9" scale="48" orientation="landscape" r:id="rId1"/>
  <customProperties>
    <customPr name="Qube.Worksheet.Visibility" r:id="rId2"/>
  </customProperties>
  <ignoredErrors>
    <ignoredError sqref="L5 L21 E20 L19 L7 L27 L22 W22 L23 L24 W21 P20 W19 W27 W23 W24 L3 L4 L6 L8 L9 L10 L11 L12 L13 L14 L15 L16 L17 L18 L25 L26 W3 W4 W5 W6 W7 W8 W9 W10 W11 W12 W13 W14 W15 W16 W17 W18 W25 W26 L20 W20" unlockedFormula="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5F9F6"/>
  </sheetPr>
  <dimension ref="A1:S94"/>
  <sheetViews>
    <sheetView showGridLines="0" zoomScale="130" zoomScaleNormal="130" zoomScaleSheetLayoutView="120" workbookViewId="0">
      <pane xSplit="1" ySplit="3" topLeftCell="B4" activePane="bottomRight" state="frozen"/>
      <selection activeCell="F29" sqref="F29"/>
      <selection pane="topRight" activeCell="F29" sqref="F29"/>
      <selection pane="bottomLeft" activeCell="F29" sqref="F29"/>
      <selection pane="bottomRight" activeCell="S1" sqref="S1"/>
    </sheetView>
  </sheetViews>
  <sheetFormatPr defaultColWidth="9.33203125" defaultRowHeight="11.25" x14ac:dyDescent="0.2"/>
  <cols>
    <col min="1" max="1" width="31.5" style="1" customWidth="1"/>
    <col min="2" max="5" width="9" style="2" customWidth="1"/>
    <col min="6" max="6" width="8" style="2" bestFit="1" customWidth="1"/>
    <col min="7" max="7" width="9.33203125" style="2" customWidth="1"/>
    <col min="8" max="8" width="9" style="2" customWidth="1"/>
    <col min="9" max="9" width="9.6640625" style="2" customWidth="1"/>
    <col min="10" max="10" width="2" style="1" customWidth="1"/>
    <col min="11" max="11" width="38" style="1" customWidth="1"/>
    <col min="12" max="14" width="8" style="1" bestFit="1" customWidth="1"/>
    <col min="15" max="15" width="8" style="1" customWidth="1"/>
    <col min="16" max="18" width="8" style="1" bestFit="1" customWidth="1"/>
    <col min="19" max="16384" width="9.33203125" style="1"/>
  </cols>
  <sheetData>
    <row r="1" spans="1:19" s="5" customFormat="1" ht="33.75" customHeight="1" x14ac:dyDescent="0.35">
      <c r="A1" s="10" t="s">
        <v>73</v>
      </c>
      <c r="B1" s="132"/>
      <c r="C1" s="132"/>
      <c r="D1" s="132"/>
      <c r="E1" s="132"/>
      <c r="F1" s="132"/>
      <c r="G1" s="132"/>
      <c r="H1" s="132"/>
      <c r="I1" s="132"/>
      <c r="J1" s="10"/>
      <c r="K1" s="19"/>
    </row>
    <row r="2" spans="1:19" s="5" customFormat="1" ht="16.5" customHeight="1" x14ac:dyDescent="0.35">
      <c r="A2" s="98" t="s">
        <v>74</v>
      </c>
      <c r="B2" s="10"/>
      <c r="C2" s="10"/>
      <c r="D2" s="10"/>
      <c r="E2" s="10"/>
      <c r="F2" s="10"/>
      <c r="G2" s="10"/>
      <c r="H2" s="10"/>
      <c r="I2" s="10"/>
      <c r="J2" s="10"/>
      <c r="K2" s="19"/>
    </row>
    <row r="3" spans="1:19" s="40" customFormat="1" ht="21.75" customHeight="1" x14ac:dyDescent="0.25">
      <c r="A3" s="115" t="s">
        <v>46</v>
      </c>
      <c r="B3" s="99" t="s">
        <v>77</v>
      </c>
      <c r="C3" s="99" t="s">
        <v>78</v>
      </c>
      <c r="D3" s="99" t="s">
        <v>79</v>
      </c>
      <c r="E3" s="99" t="s">
        <v>80</v>
      </c>
      <c r="F3" s="99" t="s">
        <v>85</v>
      </c>
      <c r="G3" s="99" t="s">
        <v>86</v>
      </c>
      <c r="H3" s="99" t="s">
        <v>87</v>
      </c>
      <c r="I3" s="99" t="s">
        <v>88</v>
      </c>
      <c r="K3" s="116" t="s">
        <v>0</v>
      </c>
      <c r="L3" s="104" t="s">
        <v>77</v>
      </c>
      <c r="M3" s="104" t="s">
        <v>78</v>
      </c>
      <c r="N3" s="104" t="s">
        <v>79</v>
      </c>
      <c r="O3" s="104" t="s">
        <v>80</v>
      </c>
      <c r="P3" s="104" t="s">
        <v>85</v>
      </c>
      <c r="Q3" s="104" t="s">
        <v>86</v>
      </c>
      <c r="R3" s="217" t="s">
        <v>87</v>
      </c>
      <c r="S3" s="187" t="s">
        <v>88</v>
      </c>
    </row>
    <row r="4" spans="1:19" s="45" customFormat="1" ht="11.25" customHeight="1" x14ac:dyDescent="0.2">
      <c r="A4" s="100" t="s">
        <v>48</v>
      </c>
      <c r="B4" s="151">
        <f>'Group BS '!B7</f>
        <v>32690.543681933985</v>
      </c>
      <c r="C4" s="42">
        <f>'Group BS '!C7</f>
        <v>33655.049092790003</v>
      </c>
      <c r="D4" s="42">
        <f>'Group BS '!D7</f>
        <v>33352.012643174166</v>
      </c>
      <c r="E4" s="152">
        <f>'Group BS '!E7</f>
        <v>35180.810930576059</v>
      </c>
      <c r="F4" s="151">
        <v>35164.038139999997</v>
      </c>
      <c r="G4" s="42">
        <v>36304.184099999999</v>
      </c>
      <c r="H4" s="42">
        <f>'Group BS '!H7</f>
        <v>36408.795296157514</v>
      </c>
      <c r="I4" s="134">
        <f>'Group BS '!I7</f>
        <v>38494.191717638423</v>
      </c>
      <c r="J4" s="80"/>
      <c r="K4" s="105" t="s">
        <v>51</v>
      </c>
      <c r="L4" s="151">
        <v>34403.839741933989</v>
      </c>
      <c r="M4" s="42">
        <v>35386.004922790002</v>
      </c>
      <c r="N4" s="42">
        <v>35103.000713174166</v>
      </c>
      <c r="O4" s="152">
        <v>37033.879230576058</v>
      </c>
      <c r="P4" s="151">
        <v>37021</v>
      </c>
      <c r="Q4" s="42">
        <v>38210.6</v>
      </c>
      <c r="R4" s="218">
        <v>38331.4</v>
      </c>
      <c r="S4" s="134">
        <v>40542.699999999997</v>
      </c>
    </row>
    <row r="5" spans="1:19" s="39" customFormat="1" ht="11.25" customHeight="1" x14ac:dyDescent="0.2">
      <c r="A5" s="61" t="s">
        <v>42</v>
      </c>
      <c r="B5" s="151">
        <f>'Group BS '!B8</f>
        <v>6839.4225024501784</v>
      </c>
      <c r="C5" s="42">
        <f>'Group BS '!C8</f>
        <v>6706.2402445323314</v>
      </c>
      <c r="D5" s="42">
        <f>'Group BS '!D8</f>
        <v>6657.1258897957769</v>
      </c>
      <c r="E5" s="152">
        <f>'Group BS '!E8</f>
        <v>6608.1115518598017</v>
      </c>
      <c r="F5" s="151">
        <v>6556.4320345206515</v>
      </c>
      <c r="G5" s="42">
        <v>6568.4008643379175</v>
      </c>
      <c r="H5" s="42">
        <f>'Group BS '!H8</f>
        <v>6550.5512965830458</v>
      </c>
      <c r="I5" s="134">
        <f>'Group BS '!I8</f>
        <v>6601.0464881952093</v>
      </c>
      <c r="J5" s="81"/>
      <c r="K5" s="41" t="s">
        <v>72</v>
      </c>
      <c r="L5" s="151">
        <v>-1106.6849242994001</v>
      </c>
      <c r="M5" s="42">
        <v>-1000.9431310721685</v>
      </c>
      <c r="N5" s="42">
        <v>-999.0255131967948</v>
      </c>
      <c r="O5" s="152">
        <v>-928.08273914667666</v>
      </c>
      <c r="P5" s="151">
        <v>-949.83054992131895</v>
      </c>
      <c r="Q5" s="42">
        <v>-937.74429999999995</v>
      </c>
      <c r="R5" s="218">
        <v>-941.33588999999995</v>
      </c>
      <c r="S5" s="134">
        <v>-983.87908000000004</v>
      </c>
    </row>
    <row r="6" spans="1:19" s="39" customFormat="1" ht="11.25" customHeight="1" x14ac:dyDescent="0.2">
      <c r="A6" s="61" t="s">
        <v>43</v>
      </c>
      <c r="B6" s="151">
        <f>'Group BS '!B9</f>
        <v>1421.9668681661772</v>
      </c>
      <c r="C6" s="42">
        <f>'Group BS '!C9</f>
        <v>1464.7530596464069</v>
      </c>
      <c r="D6" s="42">
        <f>'Group BS '!D9</f>
        <v>1500.3637558606365</v>
      </c>
      <c r="E6" s="152">
        <f>'Group BS '!E9</f>
        <v>1486.3115125585575</v>
      </c>
      <c r="F6" s="151">
        <v>1497.6933721654368</v>
      </c>
      <c r="G6" s="42">
        <v>1548.099750540119</v>
      </c>
      <c r="H6" s="42">
        <f>'Group BS '!H9</f>
        <v>1579.9392357179809</v>
      </c>
      <c r="I6" s="134">
        <f>'Group BS '!I9</f>
        <v>1611.6808326680975</v>
      </c>
      <c r="J6" s="81"/>
      <c r="K6" s="41"/>
      <c r="L6" s="151"/>
      <c r="M6" s="42"/>
      <c r="N6" s="42"/>
      <c r="O6" s="152"/>
      <c r="P6" s="151"/>
      <c r="Q6" s="42"/>
      <c r="R6" s="218"/>
      <c r="S6" s="134"/>
    </row>
    <row r="7" spans="1:19" s="39" customFormat="1" ht="11.25" customHeight="1" x14ac:dyDescent="0.2">
      <c r="A7" s="61" t="s">
        <v>44</v>
      </c>
      <c r="B7" s="151">
        <f>'Group BS '!B10</f>
        <v>1346.32533896</v>
      </c>
      <c r="C7" s="42">
        <f>'Group BS '!C10</f>
        <v>1392.9146875700003</v>
      </c>
      <c r="D7" s="42">
        <f>'Group BS '!D10</f>
        <v>1347.4654704</v>
      </c>
      <c r="E7" s="152">
        <f>'Group BS '!E10</f>
        <v>1416.3054237199999</v>
      </c>
      <c r="F7" s="151">
        <v>1467.6191698</v>
      </c>
      <c r="G7" s="42">
        <v>1530.6708555499999</v>
      </c>
      <c r="H7" s="42">
        <f>'Group BS '!H10</f>
        <v>1521.17749738</v>
      </c>
      <c r="I7" s="134">
        <f>'Group BS '!I10</f>
        <v>1633.25382455</v>
      </c>
      <c r="J7" s="81"/>
      <c r="K7" s="41" t="s">
        <v>52</v>
      </c>
      <c r="L7" s="151">
        <v>620.18837109449282</v>
      </c>
      <c r="M7" s="42">
        <v>526.18322524373991</v>
      </c>
      <c r="N7" s="42">
        <v>636.55987949560836</v>
      </c>
      <c r="O7" s="152">
        <v>423.20784089121963</v>
      </c>
      <c r="P7" s="151">
        <v>544.98014635416143</v>
      </c>
      <c r="Q7" s="42">
        <v>526.25267999641653</v>
      </c>
      <c r="R7" s="218">
        <v>568.02132629399193</v>
      </c>
      <c r="S7" s="134">
        <v>546.66137422819418</v>
      </c>
    </row>
    <row r="8" spans="1:19" s="39" customFormat="1" ht="11.25" customHeight="1" x14ac:dyDescent="0.2">
      <c r="A8" s="61" t="s">
        <v>45</v>
      </c>
      <c r="B8" s="151">
        <f>'Group BS '!B11</f>
        <v>22698.634928497595</v>
      </c>
      <c r="C8" s="42">
        <f>'Group BS '!C11</f>
        <v>23705.041990851299</v>
      </c>
      <c r="D8" s="42">
        <f>'Group BS '!D11</f>
        <v>23490.9912712078</v>
      </c>
      <c r="E8" s="152">
        <f>'Group BS '!E11</f>
        <v>25314.166472047698</v>
      </c>
      <c r="F8" s="151">
        <f>25470.8700135139</f>
        <v>25470.870013513901</v>
      </c>
      <c r="G8" s="42">
        <v>26484.309291656598</v>
      </c>
      <c r="H8" s="42">
        <f>'Group BS '!H11</f>
        <v>26550.795783916499</v>
      </c>
      <c r="I8" s="134">
        <f>'Group BS '!I11</f>
        <v>28431.561080885112</v>
      </c>
      <c r="J8" s="81"/>
      <c r="K8" s="106" t="s">
        <v>100</v>
      </c>
      <c r="L8" s="171">
        <v>1.8026719568123104E-2</v>
      </c>
      <c r="M8" s="82">
        <v>1.4869811565104285E-2</v>
      </c>
      <c r="N8" s="82">
        <v>1.8134058814427999E-2</v>
      </c>
      <c r="O8" s="172">
        <v>1.1427586028897808E-2</v>
      </c>
      <c r="P8" s="171">
        <v>1.4720899438240218E-2</v>
      </c>
      <c r="Q8" s="82">
        <v>1.377242723741617E-2</v>
      </c>
      <c r="R8" s="219">
        <v>1.4818673960308545E-2</v>
      </c>
      <c r="S8" s="146">
        <v>1.3483605007532713E-2</v>
      </c>
    </row>
    <row r="9" spans="1:19" s="39" customFormat="1" ht="11.25" customHeight="1" x14ac:dyDescent="0.2">
      <c r="A9" s="61" t="s">
        <v>53</v>
      </c>
      <c r="B9" s="151">
        <f>'Group BS '!B12</f>
        <v>384.19404386003225</v>
      </c>
      <c r="C9" s="42">
        <f>'Group BS '!C12</f>
        <v>386.09911018996718</v>
      </c>
      <c r="D9" s="42">
        <f>'Group BS '!D12</f>
        <v>356.06625590995463</v>
      </c>
      <c r="E9" s="152">
        <f>'Group BS '!E12</f>
        <v>355.91597039000044</v>
      </c>
      <c r="F9" s="151">
        <v>171.42355000000001</v>
      </c>
      <c r="G9" s="42">
        <v>172.70357000000001</v>
      </c>
      <c r="H9" s="42">
        <f>'Group BS '!H12</f>
        <v>206.33199999999999</v>
      </c>
      <c r="I9" s="134">
        <f>'Group BS '!I12</f>
        <v>216.649</v>
      </c>
      <c r="J9" s="81"/>
      <c r="K9" s="106" t="s">
        <v>101</v>
      </c>
      <c r="L9" s="171">
        <v>1.7908549911446294</v>
      </c>
      <c r="M9" s="82">
        <v>1.9090896235084767</v>
      </c>
      <c r="N9" s="82">
        <v>1.5737671848085131</v>
      </c>
      <c r="O9" s="172">
        <v>2.1930285914048722</v>
      </c>
      <c r="P9" s="171">
        <v>1.7428661742869695</v>
      </c>
      <c r="Q9" s="82">
        <v>1.8467311930210852</v>
      </c>
      <c r="R9" s="219">
        <v>1.7172703057060339</v>
      </c>
      <c r="S9" s="146">
        <v>1.860778558257586</v>
      </c>
    </row>
    <row r="10" spans="1:19" s="39" customFormat="1" ht="11.25" customHeight="1" x14ac:dyDescent="0.2">
      <c r="A10" s="65"/>
      <c r="B10" s="151"/>
      <c r="C10" s="42"/>
      <c r="D10" s="42"/>
      <c r="E10" s="152"/>
      <c r="F10" s="151"/>
      <c r="G10" s="42"/>
      <c r="H10" s="42"/>
      <c r="I10" s="134"/>
      <c r="J10" s="81"/>
      <c r="K10" s="41"/>
      <c r="L10" s="177"/>
      <c r="M10" s="83"/>
      <c r="N10" s="83"/>
      <c r="O10" s="178"/>
      <c r="P10" s="177"/>
      <c r="Q10" s="83"/>
      <c r="R10" s="220"/>
      <c r="S10" s="134"/>
    </row>
    <row r="11" spans="1:19" s="39" customFormat="1" ht="11.25" customHeight="1" x14ac:dyDescent="0.2">
      <c r="A11" s="59" t="s">
        <v>95</v>
      </c>
      <c r="B11" s="151">
        <v>-1030.5122042994001</v>
      </c>
      <c r="C11" s="42">
        <v>-923.31861107216855</v>
      </c>
      <c r="D11" s="42">
        <v>-918.03595319679471</v>
      </c>
      <c r="E11" s="152">
        <v>-845.86938914667667</v>
      </c>
      <c r="F11" s="151">
        <v>-835.0207729203596</v>
      </c>
      <c r="G11" s="42">
        <v>-854.37375999999995</v>
      </c>
      <c r="H11" s="42">
        <v>-860.84700033965669</v>
      </c>
      <c r="I11" s="134">
        <v>-900.80396886874325</v>
      </c>
      <c r="J11" s="80"/>
      <c r="K11" s="41" t="s">
        <v>50</v>
      </c>
      <c r="L11" s="151">
        <v>1287.6965342244926</v>
      </c>
      <c r="M11" s="42">
        <v>1171.7532612537398</v>
      </c>
      <c r="N11" s="42">
        <v>1163.6343286756082</v>
      </c>
      <c r="O11" s="152">
        <v>945.16901265121953</v>
      </c>
      <c r="P11" s="151">
        <v>974.47438739416123</v>
      </c>
      <c r="Q11" s="42">
        <v>974.04043640641635</v>
      </c>
      <c r="R11" s="218">
        <v>962.01146633399196</v>
      </c>
      <c r="S11" s="134">
        <v>963</v>
      </c>
    </row>
    <row r="12" spans="1:19" s="39" customFormat="1" ht="11.25" customHeight="1" x14ac:dyDescent="0.2">
      <c r="A12" s="61" t="s">
        <v>42</v>
      </c>
      <c r="B12" s="151">
        <v>-141.41504444</v>
      </c>
      <c r="C12" s="42">
        <v>-127.51502904428614</v>
      </c>
      <c r="D12" s="42">
        <v>-121.81800826000001</v>
      </c>
      <c r="E12" s="152">
        <v>-99.917832877043665</v>
      </c>
      <c r="F12" s="151">
        <v>-93.171348101151253</v>
      </c>
      <c r="G12" s="42">
        <v>-94.192651401501351</v>
      </c>
      <c r="H12" s="42">
        <v>-85.649246585727056</v>
      </c>
      <c r="I12" s="134">
        <v>-87.679977220409938</v>
      </c>
      <c r="J12" s="81"/>
      <c r="K12" s="106" t="s">
        <v>102</v>
      </c>
      <c r="L12" s="171">
        <v>3.7428860960974399E-2</v>
      </c>
      <c r="M12" s="82">
        <v>3.311346572777657E-2</v>
      </c>
      <c r="N12" s="82">
        <v>3.314914124247207E-2</v>
      </c>
      <c r="O12" s="172">
        <v>2.5521739344844689E-2</v>
      </c>
      <c r="P12" s="171">
        <v>2.6322315698905918E-2</v>
      </c>
      <c r="Q12" s="82">
        <v>2.5491368588944401E-2</v>
      </c>
      <c r="R12" s="219">
        <v>2.5097181401078941E-2</v>
      </c>
      <c r="S12" s="146">
        <v>2.3752751217490927E-2</v>
      </c>
    </row>
    <row r="13" spans="1:19" s="39" customFormat="1" ht="11.25" customHeight="1" thickBot="1" x14ac:dyDescent="0.25">
      <c r="A13" s="61" t="s">
        <v>43</v>
      </c>
      <c r="B13" s="151">
        <v>-99.668422296933315</v>
      </c>
      <c r="C13" s="42">
        <v>-101.07990288145729</v>
      </c>
      <c r="D13" s="42">
        <v>-103.02840857357893</v>
      </c>
      <c r="E13" s="152">
        <v>-83.885593317676495</v>
      </c>
      <c r="F13" s="151">
        <v>-94.747055611565401</v>
      </c>
      <c r="G13" s="42">
        <v>-102.65608702821869</v>
      </c>
      <c r="H13" s="42">
        <v>-105.51265942560529</v>
      </c>
      <c r="I13" s="134">
        <v>-108.5206722859061</v>
      </c>
      <c r="J13" s="81"/>
      <c r="K13" s="107" t="s">
        <v>103</v>
      </c>
      <c r="L13" s="175">
        <v>0.86098226737938377</v>
      </c>
      <c r="M13" s="103">
        <v>0.85566999901990737</v>
      </c>
      <c r="N13" s="103">
        <v>0.85985094415740881</v>
      </c>
      <c r="O13" s="176">
        <v>0.98194896616551086</v>
      </c>
      <c r="P13" s="175">
        <v>0.97471063601913421</v>
      </c>
      <c r="Q13" s="103">
        <v>0.99775126310682882</v>
      </c>
      <c r="R13" s="221">
        <v>1.0139689668788114</v>
      </c>
      <c r="S13" s="147">
        <v>1.0563018200030083</v>
      </c>
    </row>
    <row r="14" spans="1:19" s="39" customFormat="1" ht="11.25" customHeight="1" x14ac:dyDescent="0.2">
      <c r="A14" s="61" t="s">
        <v>44</v>
      </c>
      <c r="B14" s="151">
        <v>-127.75690615001274</v>
      </c>
      <c r="C14" s="42">
        <v>-98.933248000000006</v>
      </c>
      <c r="D14" s="42">
        <v>-94.965125946566147</v>
      </c>
      <c r="E14" s="152">
        <v>-92.877862100927146</v>
      </c>
      <c r="F14" s="151">
        <v>-102.55224095999999</v>
      </c>
      <c r="G14" s="42">
        <v>-111.25303911636175</v>
      </c>
      <c r="H14" s="42">
        <v>-113.51322448234167</v>
      </c>
      <c r="I14" s="134">
        <v>-121.65598092743966</v>
      </c>
      <c r="J14" s="81"/>
      <c r="K14" s="55" t="s">
        <v>104</v>
      </c>
      <c r="L14" s="65"/>
      <c r="M14" s="65"/>
      <c r="N14" s="65"/>
      <c r="O14" s="65"/>
      <c r="P14" s="65"/>
      <c r="Q14" s="65"/>
      <c r="R14" s="65"/>
    </row>
    <row r="15" spans="1:19" s="39" customFormat="1" ht="11.25" customHeight="1" x14ac:dyDescent="0.2">
      <c r="A15" s="61" t="s">
        <v>45</v>
      </c>
      <c r="B15" s="151">
        <v>-661.67183141245414</v>
      </c>
      <c r="C15" s="42">
        <v>-595.79043114642502</v>
      </c>
      <c r="D15" s="42">
        <v>-598.22441041665002</v>
      </c>
      <c r="E15" s="152">
        <f>E11-E12-E13-E14</f>
        <v>-569.18810085102939</v>
      </c>
      <c r="F15" s="151">
        <v>-544.55012824764299</v>
      </c>
      <c r="G15" s="42">
        <v>-546.254657705819</v>
      </c>
      <c r="H15" s="42">
        <v>-556.17186984598266</v>
      </c>
      <c r="I15" s="134">
        <v>-582.94733843498761</v>
      </c>
      <c r="J15" s="81"/>
      <c r="K15" s="55" t="s">
        <v>105</v>
      </c>
      <c r="L15" s="65"/>
      <c r="M15" s="65"/>
      <c r="N15" s="65"/>
      <c r="O15" s="65"/>
      <c r="P15" s="65"/>
      <c r="Q15" s="65"/>
      <c r="R15" s="65"/>
    </row>
    <row r="16" spans="1:19" s="39" customFormat="1" ht="11.25" customHeight="1" x14ac:dyDescent="0.2">
      <c r="A16" s="61"/>
      <c r="B16" s="151"/>
      <c r="C16" s="42"/>
      <c r="D16" s="42"/>
      <c r="E16" s="152"/>
      <c r="F16" s="151"/>
      <c r="G16" s="42"/>
      <c r="H16" s="42"/>
      <c r="I16" s="134"/>
      <c r="J16" s="81"/>
      <c r="K16" s="55"/>
      <c r="L16" s="65"/>
      <c r="M16" s="65"/>
      <c r="N16" s="65"/>
      <c r="O16" s="65"/>
      <c r="P16" s="65"/>
      <c r="Q16" s="65"/>
      <c r="R16" s="65"/>
    </row>
    <row r="17" spans="1:18" s="39" customFormat="1" ht="11.25" customHeight="1" x14ac:dyDescent="0.2">
      <c r="A17" s="59" t="s">
        <v>49</v>
      </c>
      <c r="B17" s="151">
        <v>559.55699109449279</v>
      </c>
      <c r="C17" s="42">
        <v>459.71622524373993</v>
      </c>
      <c r="D17" s="42">
        <v>570.8756494956084</v>
      </c>
      <c r="E17" s="152">
        <v>359.89478089121963</v>
      </c>
      <c r="F17" s="151">
        <v>484.73443635416146</v>
      </c>
      <c r="G17" s="42">
        <v>461.21280999641652</v>
      </c>
      <c r="H17" s="42">
        <v>507.08586629399196</v>
      </c>
      <c r="I17" s="134">
        <v>487.42113422819409</v>
      </c>
      <c r="J17" s="80"/>
      <c r="K17" s="84"/>
      <c r="L17" s="65"/>
      <c r="M17" s="65"/>
      <c r="N17" s="65"/>
      <c r="O17" s="65"/>
      <c r="P17" s="65"/>
      <c r="Q17" s="65"/>
      <c r="R17" s="65"/>
    </row>
    <row r="18" spans="1:18" s="39" customFormat="1" ht="11.25" customHeight="1" x14ac:dyDescent="0.2">
      <c r="A18" s="61" t="s">
        <v>42</v>
      </c>
      <c r="B18" s="151">
        <v>91.046855565198229</v>
      </c>
      <c r="C18" s="42">
        <v>65.778388400872302</v>
      </c>
      <c r="D18" s="42">
        <v>90.202025809644113</v>
      </c>
      <c r="E18" s="152">
        <v>20.730596242392782</v>
      </c>
      <c r="F18" s="151">
        <v>49.997778439708291</v>
      </c>
      <c r="G18" s="42">
        <v>49.772478952837766</v>
      </c>
      <c r="H18" s="42">
        <v>62.918196064396227</v>
      </c>
      <c r="I18" s="134">
        <v>66.358838820000003</v>
      </c>
      <c r="J18" s="81"/>
      <c r="K18" s="65"/>
      <c r="L18" s="65"/>
      <c r="M18" s="65"/>
      <c r="N18" s="65"/>
      <c r="O18" s="65"/>
      <c r="P18" s="65"/>
      <c r="Q18" s="65"/>
      <c r="R18" s="65"/>
    </row>
    <row r="19" spans="1:18" s="39" customFormat="1" ht="11.25" customHeight="1" x14ac:dyDescent="0.2">
      <c r="A19" s="61" t="s">
        <v>43</v>
      </c>
      <c r="B19" s="151">
        <v>59.24970136929457</v>
      </c>
      <c r="C19" s="42">
        <v>61.236118472867588</v>
      </c>
      <c r="D19" s="42">
        <v>67.029296215964322</v>
      </c>
      <c r="E19" s="152">
        <v>33.548378858826837</v>
      </c>
      <c r="F19" s="151">
        <v>46.279723334453152</v>
      </c>
      <c r="G19" s="42">
        <v>48.144334593578741</v>
      </c>
      <c r="H19" s="42">
        <v>54.064009099595694</v>
      </c>
      <c r="I19" s="134">
        <v>59.058224398194014</v>
      </c>
      <c r="J19" s="81"/>
    </row>
    <row r="20" spans="1:18" s="39" customFormat="1" ht="11.25" customHeight="1" x14ac:dyDescent="0.2">
      <c r="A20" s="61" t="s">
        <v>44</v>
      </c>
      <c r="B20" s="151">
        <v>100.36105232</v>
      </c>
      <c r="C20" s="42">
        <v>65.419389449999997</v>
      </c>
      <c r="D20" s="42">
        <v>78.449744929999994</v>
      </c>
      <c r="E20" s="152">
        <v>61.618521489999992</v>
      </c>
      <c r="F20" s="151">
        <v>72.941343310000008</v>
      </c>
      <c r="G20" s="42">
        <v>75.711432170000009</v>
      </c>
      <c r="H20" s="42">
        <v>83.651264440000006</v>
      </c>
      <c r="I20" s="134">
        <v>74.626453949999998</v>
      </c>
      <c r="J20" s="81"/>
      <c r="K20" s="85"/>
    </row>
    <row r="21" spans="1:18" s="39" customFormat="1" ht="11.25" customHeight="1" x14ac:dyDescent="0.2">
      <c r="A21" s="61" t="s">
        <v>45</v>
      </c>
      <c r="B21" s="151">
        <v>306.67557503</v>
      </c>
      <c r="C21" s="42">
        <v>265.40300159000003</v>
      </c>
      <c r="D21" s="42">
        <v>333.43349846999996</v>
      </c>
      <c r="E21" s="152">
        <v>243.98626938000001</v>
      </c>
      <c r="F21" s="151">
        <v>315.50448852</v>
      </c>
      <c r="G21" s="42">
        <v>287.57393816999996</v>
      </c>
      <c r="H21" s="42">
        <v>306.44173903000001</v>
      </c>
      <c r="I21" s="134">
        <v>287.36935225000002</v>
      </c>
      <c r="J21" s="81"/>
      <c r="K21" s="43"/>
    </row>
    <row r="22" spans="1:18" s="39" customFormat="1" ht="11.25" customHeight="1" x14ac:dyDescent="0.2">
      <c r="A22" s="61" t="s">
        <v>53</v>
      </c>
      <c r="B22" s="151">
        <v>2.2238068099999282</v>
      </c>
      <c r="C22" s="42">
        <v>1.8793273300000237</v>
      </c>
      <c r="D22" s="42">
        <v>1.7610840699999812</v>
      </c>
      <c r="E22" s="152">
        <f>E17-E18-E19-E20-E21</f>
        <v>1.1014920000036454E-2</v>
      </c>
      <c r="F22" s="151">
        <v>1.1102749999994412E-2</v>
      </c>
      <c r="G22" s="42">
        <v>1.0626110000010115E-2</v>
      </c>
      <c r="H22" s="42">
        <v>1.0657659999996424E-2</v>
      </c>
      <c r="I22" s="134">
        <v>8.2648099999902778E-3</v>
      </c>
      <c r="J22" s="81"/>
      <c r="K22" s="43"/>
    </row>
    <row r="23" spans="1:18" s="39" customFormat="1" ht="11.25" customHeight="1" x14ac:dyDescent="0.2">
      <c r="A23" s="61"/>
      <c r="B23" s="151"/>
      <c r="C23" s="42"/>
      <c r="D23" s="42"/>
      <c r="E23" s="152"/>
      <c r="F23" s="151"/>
      <c r="G23" s="42"/>
      <c r="H23" s="42"/>
      <c r="I23" s="139"/>
      <c r="J23" s="86"/>
      <c r="K23" s="43"/>
    </row>
    <row r="24" spans="1:18" s="39" customFormat="1" ht="11.25" customHeight="1" x14ac:dyDescent="0.2">
      <c r="A24" s="101" t="s">
        <v>96</v>
      </c>
      <c r="B24" s="171">
        <v>1.7116784490914565E-2</v>
      </c>
      <c r="C24" s="82">
        <v>1.3659651007379632E-2</v>
      </c>
      <c r="D24" s="82">
        <v>1.7116677653108411E-2</v>
      </c>
      <c r="E24" s="172">
        <v>1.0229860295188102E-2</v>
      </c>
      <c r="F24" s="171">
        <v>1.3785026297410323E-2</v>
      </c>
      <c r="G24" s="82">
        <v>1.2704117154390307E-2</v>
      </c>
      <c r="H24" s="82">
        <v>1.3927565088853913E-2</v>
      </c>
      <c r="I24" s="146">
        <v>1.2662199476833095E-2</v>
      </c>
      <c r="J24" s="87"/>
      <c r="K24" s="85"/>
    </row>
    <row r="25" spans="1:18" s="39" customFormat="1" ht="11.25" customHeight="1" x14ac:dyDescent="0.2">
      <c r="A25" s="71" t="s">
        <v>42</v>
      </c>
      <c r="B25" s="171">
        <v>1.3312067726855783E-2</v>
      </c>
      <c r="C25" s="82">
        <v>9.808534439919912E-3</v>
      </c>
      <c r="D25" s="82">
        <v>1.3549695064037803E-2</v>
      </c>
      <c r="E25" s="172">
        <v>3.1371438087418962E-3</v>
      </c>
      <c r="F25" s="171">
        <v>7.6257601964699823E-3</v>
      </c>
      <c r="G25" s="82">
        <v>7.5775641561509266E-3</v>
      </c>
      <c r="H25" s="82">
        <v>9.6050230302319982E-3</v>
      </c>
      <c r="I25" s="146">
        <v>1.0052775561976561E-2</v>
      </c>
      <c r="J25" s="88"/>
    </row>
    <row r="26" spans="1:18" s="89" customFormat="1" ht="11.25" customHeight="1" x14ac:dyDescent="0.2">
      <c r="A26" s="71" t="s">
        <v>43</v>
      </c>
      <c r="B26" s="171">
        <v>4.1667427487748182E-2</v>
      </c>
      <c r="C26" s="82">
        <v>4.1806445168068168E-2</v>
      </c>
      <c r="D26" s="82">
        <v>4.4675363527103516E-2</v>
      </c>
      <c r="E26" s="172">
        <v>2.2571566307170821E-2</v>
      </c>
      <c r="F26" s="171">
        <v>3.0900666447858889E-2</v>
      </c>
      <c r="G26" s="82">
        <v>3.1098987372604116E-2</v>
      </c>
      <c r="H26" s="82">
        <v>3.4219043288096503E-2</v>
      </c>
      <c r="I26" s="146">
        <v>3.6643870921033786E-2</v>
      </c>
      <c r="J26" s="88"/>
    </row>
    <row r="27" spans="1:18" s="90" customFormat="1" ht="11.25" customHeight="1" x14ac:dyDescent="0.2">
      <c r="A27" s="71" t="s">
        <v>44</v>
      </c>
      <c r="B27" s="171">
        <v>7.4712780855555536E-2</v>
      </c>
      <c r="C27" s="82">
        <v>4.7135817968965502E-2</v>
      </c>
      <c r="D27" s="82">
        <v>5.8368375081657736E-2</v>
      </c>
      <c r="E27" s="172">
        <v>4.3513516035391386E-2</v>
      </c>
      <c r="F27" s="171">
        <v>4.9707100062790201E-2</v>
      </c>
      <c r="G27" s="82">
        <v>4.9469281763919661E-2</v>
      </c>
      <c r="H27" s="82">
        <v>5.4997447395008336E-2</v>
      </c>
      <c r="I27" s="146">
        <v>4.5697921841508574E-2</v>
      </c>
      <c r="J27" s="88"/>
      <c r="K27" s="39"/>
    </row>
    <row r="28" spans="1:18" s="90" customFormat="1" ht="11.25" customHeight="1" x14ac:dyDescent="0.2">
      <c r="A28" s="71" t="s">
        <v>45</v>
      </c>
      <c r="B28" s="171">
        <v>1.3372395754421833E-2</v>
      </c>
      <c r="C28" s="82">
        <v>1.11341790571891E-2</v>
      </c>
      <c r="D28" s="82">
        <v>1.4047221051370016E-2</v>
      </c>
      <c r="E28" s="172">
        <v>9.5047030671188918E-3</v>
      </c>
      <c r="F28" s="171">
        <v>1.2304178136082059E-2</v>
      </c>
      <c r="G28" s="82">
        <v>1.0787921652848175E-2</v>
      </c>
      <c r="H28" s="82">
        <v>1.1452712028793416E-2</v>
      </c>
      <c r="I28" s="146">
        <v>1.0030883316546366E-2</v>
      </c>
      <c r="J28" s="88"/>
      <c r="K28" s="89"/>
    </row>
    <row r="29" spans="1:18" s="90" customFormat="1" ht="11.25" customHeight="1" x14ac:dyDescent="0.2">
      <c r="A29" s="91"/>
      <c r="B29" s="151"/>
      <c r="C29" s="42"/>
      <c r="D29" s="42"/>
      <c r="E29" s="152"/>
      <c r="F29" s="151"/>
      <c r="G29" s="42"/>
      <c r="H29" s="42"/>
      <c r="I29" s="139"/>
      <c r="J29" s="86"/>
      <c r="K29" s="39"/>
    </row>
    <row r="30" spans="1:18" s="90" customFormat="1" ht="11.25" customHeight="1" x14ac:dyDescent="0.2">
      <c r="A30" s="101" t="s">
        <v>97</v>
      </c>
      <c r="B30" s="171">
        <v>1.8490056457384232</v>
      </c>
      <c r="C30" s="82">
        <v>2.0166976826890197</v>
      </c>
      <c r="D30" s="82">
        <v>1.6130951639064939</v>
      </c>
      <c r="E30" s="172">
        <v>2.3503960698641846</v>
      </c>
      <c r="F30" s="171">
        <v>1.79435276132485</v>
      </c>
      <c r="G30" s="82">
        <v>1.9254646048214039</v>
      </c>
      <c r="H30" s="82">
        <v>1.7640356674487616</v>
      </c>
      <c r="I30" s="146">
        <v>1.9154346668249136</v>
      </c>
      <c r="J30" s="87"/>
      <c r="K30" s="89"/>
    </row>
    <row r="31" spans="1:18" s="90" customFormat="1" ht="11.25" customHeight="1" x14ac:dyDescent="0.2">
      <c r="A31" s="71" t="s">
        <v>42</v>
      </c>
      <c r="B31" s="171">
        <v>1.553211734355102</v>
      </c>
      <c r="C31" s="82">
        <v>1.9385550808446856</v>
      </c>
      <c r="D31" s="82">
        <v>1.3505019113104622</v>
      </c>
      <c r="E31" s="172">
        <v>4.8198243653367721</v>
      </c>
      <c r="F31" s="171">
        <v>1.863509760008746</v>
      </c>
      <c r="G31" s="82">
        <v>1.8924645382994527</v>
      </c>
      <c r="H31" s="82">
        <v>1.3612794381146243</v>
      </c>
      <c r="I31" s="146">
        <v>1.3213006553391335</v>
      </c>
      <c r="J31" s="88"/>
      <c r="K31" s="39"/>
    </row>
    <row r="32" spans="1:18" s="90" customFormat="1" ht="11.25" customHeight="1" x14ac:dyDescent="0.2">
      <c r="A32" s="71" t="s">
        <v>43</v>
      </c>
      <c r="B32" s="171">
        <v>1.6821759433978387</v>
      </c>
      <c r="C32" s="82">
        <v>1.6506582291992205</v>
      </c>
      <c r="D32" s="82">
        <v>1.5370653488830861</v>
      </c>
      <c r="E32" s="172">
        <v>2.5004365686542123</v>
      </c>
      <c r="F32" s="171">
        <v>2.0472692744260752</v>
      </c>
      <c r="G32" s="82">
        <v>2.1322568458950197</v>
      </c>
      <c r="H32" s="82">
        <v>1.9516247718742401</v>
      </c>
      <c r="I32" s="146">
        <v>1.8375200641694984</v>
      </c>
      <c r="J32" s="88"/>
      <c r="K32" s="89"/>
    </row>
    <row r="33" spans="1:11" s="90" customFormat="1" ht="11.25" customHeight="1" x14ac:dyDescent="0.2">
      <c r="A33" s="71" t="s">
        <v>44</v>
      </c>
      <c r="B33" s="171">
        <v>1.2729729630839401</v>
      </c>
      <c r="C33" s="82">
        <v>1.5147381966280336</v>
      </c>
      <c r="D33" s="82">
        <v>1.2105217936820913</v>
      </c>
      <c r="E33" s="172">
        <v>1.5073042951217224</v>
      </c>
      <c r="F33" s="171">
        <v>1.4076274691998374</v>
      </c>
      <c r="G33" s="82">
        <v>1.471128229757128</v>
      </c>
      <c r="H33" s="82">
        <v>1.3584759756624762</v>
      </c>
      <c r="I33" s="146">
        <v>1.6319314401579528</v>
      </c>
      <c r="J33" s="88"/>
      <c r="K33" s="39"/>
    </row>
    <row r="34" spans="1:11" s="90" customFormat="1" ht="11.25" customHeight="1" x14ac:dyDescent="0.2">
      <c r="A34" s="71" t="s">
        <v>45</v>
      </c>
      <c r="B34" s="171">
        <v>2.1575628621474929</v>
      </c>
      <c r="C34" s="82">
        <v>2.2448518953331744</v>
      </c>
      <c r="D34" s="82">
        <v>1.7941341021873185</v>
      </c>
      <c r="E34" s="172">
        <v>2.3331218232305995</v>
      </c>
      <c r="F34" s="171">
        <v>1.8360880067852827</v>
      </c>
      <c r="G34" s="82">
        <v>2.0165574882610948</v>
      </c>
      <c r="H34" s="82">
        <v>1.9247496293511359</v>
      </c>
      <c r="I34" s="146">
        <v>2.0285647508014231</v>
      </c>
      <c r="J34" s="88"/>
      <c r="K34" s="89"/>
    </row>
    <row r="35" spans="1:11" s="90" customFormat="1" ht="11.25" customHeight="1" x14ac:dyDescent="0.2">
      <c r="A35" s="61"/>
      <c r="B35" s="151"/>
      <c r="C35" s="42"/>
      <c r="D35" s="42"/>
      <c r="E35" s="152"/>
      <c r="F35" s="151"/>
      <c r="G35" s="42"/>
      <c r="H35" s="42"/>
      <c r="I35" s="139"/>
      <c r="J35" s="92"/>
      <c r="K35" s="39"/>
    </row>
    <row r="36" spans="1:11" s="90" customFormat="1" ht="11.25" customHeight="1" x14ac:dyDescent="0.2">
      <c r="A36" s="59" t="s">
        <v>47</v>
      </c>
      <c r="B36" s="151">
        <v>1214.0468642244925</v>
      </c>
      <c r="C36" s="42">
        <v>1097.4107212537399</v>
      </c>
      <c r="D36" s="42">
        <v>1089.7154986756084</v>
      </c>
      <c r="E36" s="152">
        <v>870.33809265121954</v>
      </c>
      <c r="F36" s="151">
        <f>905.141067394161</f>
        <v>905.14106739416104</v>
      </c>
      <c r="G36" s="42">
        <v>902.8548464064163</v>
      </c>
      <c r="H36" s="42">
        <v>896.07069633399203</v>
      </c>
      <c r="I36" s="134">
        <v>897.9900100000001</v>
      </c>
      <c r="J36" s="93"/>
      <c r="K36" s="89"/>
    </row>
    <row r="37" spans="1:11" s="39" customFormat="1" ht="11.25" customHeight="1" x14ac:dyDescent="0.2">
      <c r="A37" s="61" t="s">
        <v>42</v>
      </c>
      <c r="B37" s="151">
        <v>273.23341031519823</v>
      </c>
      <c r="C37" s="42">
        <v>229.69202996087228</v>
      </c>
      <c r="D37" s="42">
        <v>241.1638784096441</v>
      </c>
      <c r="E37" s="152">
        <v>158.79259531239279</v>
      </c>
      <c r="F37" s="151">
        <v>167.4621077397083</v>
      </c>
      <c r="G37" s="42">
        <v>155.72791844283776</v>
      </c>
      <c r="H37" s="42">
        <v>154.65560076439624</v>
      </c>
      <c r="I37" s="134">
        <v>158.47909442</v>
      </c>
      <c r="J37" s="81"/>
    </row>
    <row r="38" spans="1:11" s="39" customFormat="1" ht="11.25" customHeight="1" x14ac:dyDescent="0.2">
      <c r="A38" s="61" t="s">
        <v>43</v>
      </c>
      <c r="B38" s="151">
        <v>78.319898379294571</v>
      </c>
      <c r="C38" s="42">
        <v>81.028221282867591</v>
      </c>
      <c r="D38" s="42">
        <v>86.222426885964325</v>
      </c>
      <c r="E38" s="152">
        <v>53.808911208826842</v>
      </c>
      <c r="F38" s="151">
        <v>61.717752814453164</v>
      </c>
      <c r="G38" s="42">
        <v>66.57243016357873</v>
      </c>
      <c r="H38" s="42">
        <v>73.757770519595709</v>
      </c>
      <c r="I38" s="134">
        <v>80.540765848194013</v>
      </c>
      <c r="J38" s="81"/>
      <c r="K38" s="89"/>
    </row>
    <row r="39" spans="1:11" s="39" customFormat="1" ht="11.25" customHeight="1" x14ac:dyDescent="0.2">
      <c r="A39" s="61" t="s">
        <v>44</v>
      </c>
      <c r="B39" s="151">
        <v>138.56656280999999</v>
      </c>
      <c r="C39" s="42">
        <v>107.76377356</v>
      </c>
      <c r="D39" s="42">
        <v>107.72994362</v>
      </c>
      <c r="E39" s="152">
        <v>94.826549650000004</v>
      </c>
      <c r="F39" s="151">
        <v>100.54140848999999</v>
      </c>
      <c r="G39" s="42">
        <v>107.07959514</v>
      </c>
      <c r="H39" s="42">
        <v>109.35519316000001</v>
      </c>
      <c r="I39" s="134">
        <v>103.38955212999998</v>
      </c>
      <c r="J39" s="81"/>
    </row>
    <row r="40" spans="1:11" s="39" customFormat="1" ht="11.25" customHeight="1" x14ac:dyDescent="0.2">
      <c r="A40" s="61" t="s">
        <v>45</v>
      </c>
      <c r="B40" s="151">
        <v>721.60527540999988</v>
      </c>
      <c r="C40" s="42">
        <v>676.95048969000004</v>
      </c>
      <c r="D40" s="42">
        <v>652.82386883000004</v>
      </c>
      <c r="E40" s="152">
        <v>562.88458131000004</v>
      </c>
      <c r="F40" s="151">
        <f>575.3967784</f>
        <v>575.39677840000002</v>
      </c>
      <c r="G40" s="42">
        <v>573.45239228999992</v>
      </c>
      <c r="H40" s="42">
        <v>558.28051576999997</v>
      </c>
      <c r="I40" s="134">
        <v>555.56330344180606</v>
      </c>
      <c r="J40" s="81"/>
      <c r="K40" s="89"/>
    </row>
    <row r="41" spans="1:11" s="39" customFormat="1" ht="11.25" customHeight="1" x14ac:dyDescent="0.2">
      <c r="A41" s="61" t="s">
        <v>53</v>
      </c>
      <c r="B41" s="151">
        <v>2.32171730999994</v>
      </c>
      <c r="C41" s="42">
        <v>1.9762067599999682</v>
      </c>
      <c r="D41" s="42">
        <v>1.775380929999983</v>
      </c>
      <c r="E41" s="152">
        <f>E36-E37-E38-E39-E40</f>
        <v>2.5455169999872851E-2</v>
      </c>
      <c r="F41" s="151">
        <f>0.0230199499999424</f>
        <v>2.3019949999942401E-2</v>
      </c>
      <c r="G41" s="42">
        <v>2.2510369999904186E-2</v>
      </c>
      <c r="H41" s="42">
        <v>2.1616120000018738E-2</v>
      </c>
      <c r="I41" s="134">
        <v>1.7294160000056961E-2</v>
      </c>
      <c r="J41" s="81"/>
    </row>
    <row r="42" spans="1:11" s="39" customFormat="1" ht="11.25" customHeight="1" x14ac:dyDescent="0.2">
      <c r="A42" s="61"/>
      <c r="B42" s="151"/>
      <c r="C42" s="42"/>
      <c r="D42" s="42"/>
      <c r="E42" s="152"/>
      <c r="F42" s="151"/>
      <c r="G42" s="42"/>
      <c r="H42" s="42"/>
      <c r="I42" s="139"/>
      <c r="J42" s="81"/>
      <c r="K42" s="89"/>
    </row>
    <row r="43" spans="1:11" s="39" customFormat="1" ht="11.25" customHeight="1" x14ac:dyDescent="0.2">
      <c r="A43" s="101" t="s">
        <v>98</v>
      </c>
      <c r="B43" s="171">
        <v>3.7137555007854463E-2</v>
      </c>
      <c r="C43" s="82">
        <v>3.2607610175462223E-2</v>
      </c>
      <c r="D43" s="82">
        <v>3.2673155600360146E-2</v>
      </c>
      <c r="E43" s="172">
        <v>2.4739000313798862E-2</v>
      </c>
      <c r="F43" s="171">
        <v>2.5740678774012676E-2</v>
      </c>
      <c r="G43" s="82">
        <v>2.4869156913150996E-2</v>
      </c>
      <c r="H43" s="82">
        <v>2.4611379998847722E-2</v>
      </c>
      <c r="I43" s="146">
        <v>2.332793520089765E-2</v>
      </c>
      <c r="J43" s="87"/>
      <c r="K43" s="94"/>
    </row>
    <row r="44" spans="1:11" s="39" customFormat="1" ht="11.25" customHeight="1" x14ac:dyDescent="0.2">
      <c r="A44" s="71" t="s">
        <v>42</v>
      </c>
      <c r="B44" s="171">
        <v>3.9949777955275337E-2</v>
      </c>
      <c r="C44" s="82">
        <v>3.4250492315443457E-2</v>
      </c>
      <c r="D44" s="82">
        <v>3.6226425998538897E-2</v>
      </c>
      <c r="E44" s="172">
        <v>2.4029950775831234E-2</v>
      </c>
      <c r="F44" s="171">
        <v>2.5541652358782006E-2</v>
      </c>
      <c r="G44" s="82">
        <v>2.3708650196478963E-2</v>
      </c>
      <c r="H44" s="82">
        <v>2.360955494617209E-2</v>
      </c>
      <c r="I44" s="146">
        <v>2.400817729482916E-2</v>
      </c>
      <c r="J44" s="88"/>
      <c r="K44" s="89"/>
    </row>
    <row r="45" spans="1:11" s="90" customFormat="1" ht="11.25" customHeight="1" x14ac:dyDescent="0.2">
      <c r="A45" s="71" t="s">
        <v>43</v>
      </c>
      <c r="B45" s="171">
        <v>5.5078567674575224E-2</v>
      </c>
      <c r="C45" s="82">
        <v>5.5318690580122697E-2</v>
      </c>
      <c r="D45" s="82">
        <v>5.7467681786611498E-2</v>
      </c>
      <c r="E45" s="172">
        <v>3.6202983529475208E-2</v>
      </c>
      <c r="F45" s="171">
        <v>4.120853704868753E-2</v>
      </c>
      <c r="G45" s="82">
        <v>4.3002674821407454E-2</v>
      </c>
      <c r="H45" s="82">
        <v>4.6683928629747296E-2</v>
      </c>
      <c r="I45" s="146">
        <v>4.9973148662977383E-2</v>
      </c>
      <c r="J45" s="88"/>
    </row>
    <row r="46" spans="1:11" s="90" customFormat="1" ht="11.25" customHeight="1" x14ac:dyDescent="0.2">
      <c r="A46" s="71" t="s">
        <v>44</v>
      </c>
      <c r="B46" s="171">
        <v>0.10292204922551552</v>
      </c>
      <c r="C46" s="82">
        <v>7.7530235927149305E-2</v>
      </c>
      <c r="D46" s="82">
        <v>8.0105152746903954E-2</v>
      </c>
      <c r="E46" s="172">
        <v>6.7103101915736166E-2</v>
      </c>
      <c r="F46" s="171">
        <v>6.8650639438356906E-2</v>
      </c>
      <c r="G46" s="82">
        <v>7.0094006698064842E-2</v>
      </c>
      <c r="H46" s="82">
        <v>7.2027105478873782E-2</v>
      </c>
      <c r="I46" s="146">
        <v>6.343308178897071E-2</v>
      </c>
      <c r="J46" s="88"/>
    </row>
    <row r="47" spans="1:11" s="90" customFormat="1" ht="11.25" customHeight="1" x14ac:dyDescent="0.2">
      <c r="A47" s="71" t="s">
        <v>45</v>
      </c>
      <c r="B47" s="171">
        <v>3.1362143417816117E-2</v>
      </c>
      <c r="C47" s="82">
        <v>2.8220455857586389E-2</v>
      </c>
      <c r="D47" s="82">
        <v>2.7441230343161257E-2</v>
      </c>
      <c r="E47" s="172">
        <v>2.1920542420858665E-2</v>
      </c>
      <c r="F47" s="171">
        <v>2.2432333895077629E-2</v>
      </c>
      <c r="G47" s="82">
        <v>2.1505289841936923E-2</v>
      </c>
      <c r="H47" s="82">
        <v>2.0857769204263365E-2</v>
      </c>
      <c r="I47" s="146">
        <v>1.9385926916049415E-2</v>
      </c>
      <c r="J47" s="88"/>
    </row>
    <row r="48" spans="1:11" s="90" customFormat="1" ht="11.25" customHeight="1" x14ac:dyDescent="0.2">
      <c r="A48" s="71"/>
      <c r="B48" s="173"/>
      <c r="C48" s="95"/>
      <c r="D48" s="95"/>
      <c r="E48" s="174"/>
      <c r="F48" s="173"/>
      <c r="G48" s="95"/>
      <c r="H48" s="95"/>
      <c r="I48" s="210"/>
      <c r="J48" s="96"/>
    </row>
    <row r="49" spans="1:11" s="90" customFormat="1" ht="11.25" customHeight="1" x14ac:dyDescent="0.2">
      <c r="A49" s="101" t="s">
        <v>99</v>
      </c>
      <c r="B49" s="171">
        <v>0.85045045646157569</v>
      </c>
      <c r="C49" s="82">
        <v>0.84287887487175306</v>
      </c>
      <c r="D49" s="82">
        <v>0.84382948861111662</v>
      </c>
      <c r="E49" s="172">
        <v>0.97191440491398085</v>
      </c>
      <c r="F49" s="171">
        <v>0.9609405696717932</v>
      </c>
      <c r="G49" s="82">
        <v>0.98360287430357174</v>
      </c>
      <c r="H49" s="82">
        <v>0.99826982010378529</v>
      </c>
      <c r="I49" s="146">
        <v>1.0396836013741011</v>
      </c>
      <c r="J49" s="87"/>
      <c r="K49" s="94"/>
    </row>
    <row r="50" spans="1:11" s="90" customFormat="1" ht="11.25" customHeight="1" x14ac:dyDescent="0.2">
      <c r="A50" s="71" t="s">
        <v>42</v>
      </c>
      <c r="B50" s="171">
        <v>0.51756131974075059</v>
      </c>
      <c r="C50" s="82">
        <v>0.55515652443843244</v>
      </c>
      <c r="D50" s="82">
        <v>0.50512543198147764</v>
      </c>
      <c r="E50" s="172">
        <v>0.62923483730759133</v>
      </c>
      <c r="F50" s="171">
        <v>0.55637271833440949</v>
      </c>
      <c r="G50" s="82">
        <v>0.60485398086198761</v>
      </c>
      <c r="H50" s="82">
        <v>0.55380630356999427</v>
      </c>
      <c r="I50" s="146">
        <v>0.55325894901974382</v>
      </c>
      <c r="J50" s="88"/>
    </row>
    <row r="51" spans="1:11" s="90" customFormat="1" ht="11.25" customHeight="1" x14ac:dyDescent="0.2">
      <c r="A51" s="71" t="s">
        <v>43</v>
      </c>
      <c r="B51" s="171">
        <v>1.2725810982829704</v>
      </c>
      <c r="C51" s="82">
        <v>1.2474654050295606</v>
      </c>
      <c r="D51" s="82">
        <v>1.1949142734040852</v>
      </c>
      <c r="E51" s="172">
        <v>1.558953553104339</v>
      </c>
      <c r="F51" s="171">
        <v>1.5351669704567952</v>
      </c>
      <c r="G51" s="82">
        <v>1.542021025460192</v>
      </c>
      <c r="H51" s="82">
        <v>1.4305294029674209</v>
      </c>
      <c r="I51" s="146">
        <v>1.3474005510507507</v>
      </c>
      <c r="J51" s="88"/>
    </row>
    <row r="52" spans="1:11" s="90" customFormat="1" ht="11.25" customHeight="1" x14ac:dyDescent="0.2">
      <c r="A52" s="71" t="s">
        <v>44</v>
      </c>
      <c r="B52" s="171">
        <v>0.92198942919000404</v>
      </c>
      <c r="C52" s="82">
        <v>0.91954137022519467</v>
      </c>
      <c r="D52" s="82">
        <v>0.88151095930710144</v>
      </c>
      <c r="E52" s="172">
        <v>0.97944997939643097</v>
      </c>
      <c r="F52" s="171">
        <v>1.0210391836825872</v>
      </c>
      <c r="G52" s="82">
        <v>1.0401722665742701</v>
      </c>
      <c r="H52" s="82">
        <v>1.0391663147561927</v>
      </c>
      <c r="I52" s="146">
        <v>1.1779261439818818</v>
      </c>
      <c r="J52" s="88"/>
    </row>
    <row r="53" spans="1:11" s="90" customFormat="1" ht="11.25" customHeight="1" thickBot="1" x14ac:dyDescent="0.25">
      <c r="A53" s="102" t="s">
        <v>45</v>
      </c>
      <c r="B53" s="175">
        <v>0.91694428236615644</v>
      </c>
      <c r="C53" s="103">
        <v>0.88010931407887583</v>
      </c>
      <c r="D53" s="103">
        <v>0.91636418179500101</v>
      </c>
      <c r="E53" s="176">
        <v>1.0113080168838242</v>
      </c>
      <c r="F53" s="175">
        <v>1.0067731158824595</v>
      </c>
      <c r="G53" s="103">
        <v>1.0112598469241039</v>
      </c>
      <c r="H53" s="103">
        <v>1.0565004633955473</v>
      </c>
      <c r="I53" s="147">
        <v>1.0492905755717359</v>
      </c>
      <c r="J53" s="88"/>
    </row>
    <row r="54" spans="1:11" s="90" customFormat="1" x14ac:dyDescent="0.2">
      <c r="A54" s="70"/>
      <c r="B54" s="70"/>
      <c r="C54" s="70"/>
      <c r="D54" s="70"/>
      <c r="E54" s="70"/>
      <c r="F54" s="193"/>
      <c r="G54" s="70"/>
      <c r="H54" s="70"/>
      <c r="I54" s="193"/>
      <c r="J54" s="97"/>
    </row>
    <row r="55" spans="1:11" s="90" customFormat="1" x14ac:dyDescent="0.2">
      <c r="A55" s="70"/>
      <c r="B55" s="70"/>
      <c r="C55" s="70"/>
      <c r="D55" s="70"/>
      <c r="E55" s="70"/>
      <c r="F55" s="193"/>
      <c r="G55" s="216"/>
      <c r="H55" s="70"/>
      <c r="I55" s="70"/>
    </row>
    <row r="56" spans="1:11" s="90" customFormat="1" x14ac:dyDescent="0.2">
      <c r="A56" s="70"/>
      <c r="B56" s="70"/>
      <c r="C56" s="70"/>
      <c r="D56" s="70"/>
      <c r="E56" s="70"/>
      <c r="F56" s="193"/>
      <c r="G56" s="70"/>
      <c r="H56" s="70"/>
      <c r="I56" s="193"/>
    </row>
    <row r="57" spans="1:11" s="39" customFormat="1" x14ac:dyDescent="0.2">
      <c r="A57" s="68"/>
      <c r="B57" s="68"/>
      <c r="C57" s="68"/>
      <c r="D57" s="68"/>
      <c r="E57" s="68"/>
      <c r="F57" s="194"/>
      <c r="G57" s="68"/>
      <c r="H57" s="68"/>
      <c r="I57" s="194"/>
    </row>
    <row r="58" spans="1:11" s="39" customFormat="1" x14ac:dyDescent="0.2">
      <c r="A58" s="65"/>
      <c r="B58" s="83"/>
      <c r="C58" s="83"/>
      <c r="D58" s="83"/>
      <c r="E58" s="83"/>
      <c r="F58" s="191"/>
      <c r="G58" s="83"/>
      <c r="H58" s="83"/>
      <c r="I58" s="191"/>
    </row>
    <row r="59" spans="1:11" s="90" customFormat="1" x14ac:dyDescent="0.2">
      <c r="A59" s="91"/>
      <c r="B59" s="97"/>
      <c r="C59" s="97"/>
      <c r="D59" s="97"/>
      <c r="E59" s="97"/>
      <c r="F59" s="97"/>
      <c r="G59" s="97"/>
      <c r="H59" s="97"/>
      <c r="I59" s="97"/>
    </row>
    <row r="60" spans="1:11" s="90" customFormat="1" x14ac:dyDescent="0.2">
      <c r="A60" s="91"/>
      <c r="B60" s="97"/>
      <c r="C60" s="97"/>
      <c r="D60" s="97"/>
      <c r="E60" s="97"/>
      <c r="F60" s="97"/>
      <c r="G60" s="97"/>
      <c r="H60" s="97"/>
      <c r="I60" s="97"/>
    </row>
    <row r="61" spans="1:11" s="39" customFormat="1" x14ac:dyDescent="0.2">
      <c r="A61" s="65"/>
      <c r="B61" s="83"/>
      <c r="C61" s="83"/>
      <c r="D61" s="83"/>
      <c r="E61" s="83"/>
      <c r="F61" s="83"/>
      <c r="G61" s="83"/>
      <c r="H61" s="83"/>
      <c r="I61" s="83"/>
    </row>
    <row r="62" spans="1:11" s="39" customFormat="1" x14ac:dyDescent="0.2">
      <c r="A62" s="65"/>
      <c r="B62" s="83"/>
      <c r="C62" s="83"/>
      <c r="D62" s="83"/>
      <c r="E62" s="83"/>
      <c r="F62" s="192"/>
      <c r="G62" s="83"/>
      <c r="H62" s="83"/>
      <c r="I62" s="83"/>
    </row>
    <row r="63" spans="1:11" s="39" customFormat="1" x14ac:dyDescent="0.2">
      <c r="A63" s="65"/>
      <c r="B63" s="83"/>
      <c r="C63" s="83"/>
      <c r="D63" s="83"/>
      <c r="E63" s="83"/>
      <c r="F63" s="83"/>
      <c r="G63" s="83"/>
      <c r="H63" s="83"/>
      <c r="I63" s="83"/>
    </row>
    <row r="64" spans="1:11" s="39" customFormat="1" x14ac:dyDescent="0.2">
      <c r="A64" s="65"/>
      <c r="B64" s="83"/>
      <c r="C64" s="83"/>
      <c r="D64" s="83"/>
      <c r="E64" s="83"/>
      <c r="F64" s="83"/>
      <c r="G64" s="83"/>
      <c r="H64" s="83"/>
      <c r="I64" s="83"/>
    </row>
    <row r="65" spans="1:9" s="39" customFormat="1" x14ac:dyDescent="0.2">
      <c r="A65" s="65"/>
      <c r="B65" s="83"/>
      <c r="C65" s="83"/>
      <c r="D65" s="83"/>
      <c r="E65" s="83"/>
      <c r="F65" s="83"/>
      <c r="G65" s="83"/>
      <c r="H65" s="83"/>
      <c r="I65" s="83"/>
    </row>
    <row r="66" spans="1:9" s="39" customFormat="1" x14ac:dyDescent="0.2">
      <c r="A66" s="65"/>
      <c r="B66" s="83"/>
      <c r="C66" s="83"/>
      <c r="D66" s="83"/>
      <c r="E66" s="83"/>
      <c r="F66" s="83"/>
      <c r="G66" s="83"/>
      <c r="H66" s="83"/>
      <c r="I66" s="83"/>
    </row>
    <row r="67" spans="1:9" s="39" customFormat="1" x14ac:dyDescent="0.2">
      <c r="A67" s="65"/>
      <c r="B67" s="83"/>
      <c r="C67" s="83"/>
      <c r="D67" s="83"/>
      <c r="E67" s="83"/>
      <c r="F67" s="83"/>
      <c r="G67" s="83"/>
      <c r="H67" s="83"/>
      <c r="I67" s="83"/>
    </row>
    <row r="68" spans="1:9" s="39" customFormat="1" x14ac:dyDescent="0.2">
      <c r="A68" s="65"/>
      <c r="B68" s="83"/>
      <c r="C68" s="83"/>
      <c r="D68" s="83"/>
      <c r="E68" s="83"/>
      <c r="F68" s="83"/>
      <c r="G68" s="83"/>
      <c r="H68" s="83"/>
      <c r="I68" s="83"/>
    </row>
    <row r="69" spans="1:9" s="39" customFormat="1" x14ac:dyDescent="0.2">
      <c r="A69" s="65"/>
      <c r="B69" s="83"/>
      <c r="C69" s="83"/>
      <c r="D69" s="83"/>
      <c r="E69" s="83"/>
      <c r="F69" s="83"/>
      <c r="G69" s="83"/>
      <c r="H69" s="83"/>
      <c r="I69" s="83"/>
    </row>
    <row r="70" spans="1:9" s="39" customFormat="1" x14ac:dyDescent="0.2">
      <c r="A70" s="65"/>
      <c r="B70" s="83"/>
      <c r="C70" s="83"/>
      <c r="D70" s="83"/>
      <c r="E70" s="83"/>
      <c r="F70" s="83"/>
      <c r="G70" s="83"/>
      <c r="H70" s="83"/>
      <c r="I70" s="83"/>
    </row>
    <row r="71" spans="1:9" s="39" customFormat="1" x14ac:dyDescent="0.2">
      <c r="A71" s="65"/>
      <c r="B71" s="83"/>
      <c r="C71" s="83"/>
      <c r="D71" s="83"/>
      <c r="E71" s="83"/>
      <c r="F71" s="83"/>
      <c r="G71" s="83"/>
      <c r="H71" s="83"/>
      <c r="I71" s="83"/>
    </row>
    <row r="72" spans="1:9" s="39" customFormat="1" x14ac:dyDescent="0.2">
      <c r="A72" s="65"/>
      <c r="B72" s="83"/>
      <c r="C72" s="83"/>
      <c r="D72" s="83"/>
      <c r="E72" s="83"/>
      <c r="F72" s="83"/>
      <c r="G72" s="83"/>
      <c r="H72" s="83"/>
      <c r="I72" s="83"/>
    </row>
    <row r="73" spans="1:9" s="39" customFormat="1" x14ac:dyDescent="0.2">
      <c r="A73" s="65"/>
      <c r="B73" s="83"/>
      <c r="C73" s="83"/>
      <c r="D73" s="83"/>
      <c r="E73" s="83"/>
      <c r="F73" s="83"/>
      <c r="G73" s="83"/>
      <c r="H73" s="83"/>
      <c r="I73" s="83"/>
    </row>
    <row r="74" spans="1:9" s="39" customFormat="1" x14ac:dyDescent="0.2">
      <c r="A74" s="65"/>
      <c r="B74" s="83"/>
      <c r="C74" s="83"/>
      <c r="D74" s="83"/>
      <c r="E74" s="83"/>
      <c r="F74" s="83"/>
      <c r="G74" s="83"/>
      <c r="H74" s="83"/>
      <c r="I74" s="83"/>
    </row>
    <row r="75" spans="1:9" s="39" customFormat="1" x14ac:dyDescent="0.2">
      <c r="A75" s="65"/>
      <c r="B75" s="83"/>
      <c r="C75" s="83"/>
      <c r="D75" s="83"/>
      <c r="E75" s="83"/>
      <c r="F75" s="83"/>
      <c r="G75" s="83"/>
      <c r="H75" s="83"/>
      <c r="I75" s="83"/>
    </row>
    <row r="76" spans="1:9" s="39" customFormat="1" x14ac:dyDescent="0.2">
      <c r="A76" s="65"/>
      <c r="B76" s="83"/>
      <c r="C76" s="83"/>
      <c r="D76" s="83"/>
      <c r="E76" s="83"/>
      <c r="F76" s="83"/>
      <c r="G76" s="83"/>
      <c r="H76" s="83"/>
      <c r="I76" s="83"/>
    </row>
    <row r="77" spans="1:9" s="39" customFormat="1" x14ac:dyDescent="0.2">
      <c r="A77" s="65"/>
      <c r="B77" s="83"/>
      <c r="C77" s="83"/>
      <c r="D77" s="83"/>
      <c r="E77" s="83"/>
      <c r="F77" s="83"/>
      <c r="G77" s="83"/>
      <c r="H77" s="83"/>
      <c r="I77" s="83"/>
    </row>
    <row r="78" spans="1:9" s="39" customFormat="1" x14ac:dyDescent="0.2">
      <c r="A78" s="65"/>
      <c r="B78" s="83"/>
      <c r="C78" s="83"/>
      <c r="D78" s="83"/>
      <c r="E78" s="83"/>
      <c r="F78" s="83"/>
      <c r="G78" s="83"/>
      <c r="H78" s="83"/>
      <c r="I78" s="83"/>
    </row>
    <row r="79" spans="1:9" s="39" customFormat="1" x14ac:dyDescent="0.2">
      <c r="A79" s="65"/>
      <c r="B79" s="83"/>
      <c r="C79" s="83"/>
      <c r="D79" s="83"/>
      <c r="E79" s="83"/>
      <c r="F79" s="83"/>
      <c r="G79" s="83"/>
      <c r="H79" s="83"/>
      <c r="I79" s="83"/>
    </row>
    <row r="80" spans="1:9" s="39" customFormat="1" x14ac:dyDescent="0.2">
      <c r="A80" s="65"/>
      <c r="B80" s="83"/>
      <c r="C80" s="83"/>
      <c r="D80" s="83"/>
      <c r="E80" s="83"/>
      <c r="F80" s="83"/>
      <c r="G80" s="83"/>
      <c r="H80" s="83"/>
      <c r="I80" s="83"/>
    </row>
    <row r="81" spans="1:9" s="39" customFormat="1" x14ac:dyDescent="0.2">
      <c r="A81" s="65"/>
      <c r="B81" s="83"/>
      <c r="C81" s="83"/>
      <c r="D81" s="83"/>
      <c r="E81" s="83"/>
      <c r="F81" s="83"/>
      <c r="G81" s="83"/>
      <c r="H81" s="83"/>
      <c r="I81" s="83"/>
    </row>
    <row r="82" spans="1:9" s="39" customFormat="1" x14ac:dyDescent="0.2">
      <c r="A82" s="65"/>
      <c r="B82" s="83"/>
      <c r="C82" s="83"/>
      <c r="D82" s="83"/>
      <c r="E82" s="83"/>
      <c r="F82" s="83"/>
      <c r="G82" s="83"/>
      <c r="H82" s="83"/>
      <c r="I82" s="83"/>
    </row>
    <row r="83" spans="1:9" s="39" customFormat="1" x14ac:dyDescent="0.2">
      <c r="A83" s="65"/>
      <c r="B83" s="83"/>
      <c r="C83" s="83"/>
      <c r="D83" s="83"/>
      <c r="E83" s="83"/>
      <c r="F83" s="83"/>
      <c r="G83" s="83"/>
      <c r="H83" s="83"/>
      <c r="I83" s="83"/>
    </row>
    <row r="84" spans="1:9" s="39" customFormat="1" x14ac:dyDescent="0.2">
      <c r="A84" s="65"/>
      <c r="B84" s="83"/>
      <c r="C84" s="83"/>
      <c r="D84" s="83"/>
      <c r="E84" s="83"/>
      <c r="F84" s="83"/>
      <c r="G84" s="83"/>
      <c r="H84" s="83"/>
      <c r="I84" s="83"/>
    </row>
    <row r="85" spans="1:9" s="39" customFormat="1" x14ac:dyDescent="0.2">
      <c r="A85" s="65"/>
      <c r="B85" s="83"/>
      <c r="C85" s="83"/>
      <c r="D85" s="83"/>
      <c r="E85" s="83"/>
      <c r="F85" s="83"/>
      <c r="G85" s="83"/>
      <c r="H85" s="83"/>
      <c r="I85" s="83"/>
    </row>
    <row r="86" spans="1:9" s="39" customFormat="1" x14ac:dyDescent="0.2">
      <c r="A86" s="65"/>
      <c r="B86" s="83"/>
      <c r="C86" s="83"/>
      <c r="D86" s="83"/>
      <c r="E86" s="83"/>
      <c r="F86" s="83"/>
      <c r="G86" s="83"/>
      <c r="H86" s="83"/>
      <c r="I86" s="83"/>
    </row>
    <row r="87" spans="1:9" s="39" customFormat="1" x14ac:dyDescent="0.2">
      <c r="A87" s="65"/>
      <c r="B87" s="83"/>
      <c r="C87" s="83"/>
      <c r="D87" s="83"/>
      <c r="E87" s="83"/>
      <c r="F87" s="83"/>
      <c r="G87" s="83"/>
      <c r="H87" s="83"/>
      <c r="I87" s="83"/>
    </row>
    <row r="88" spans="1:9" s="39" customFormat="1" x14ac:dyDescent="0.2">
      <c r="A88" s="65"/>
      <c r="B88" s="83"/>
      <c r="C88" s="83"/>
      <c r="D88" s="83"/>
      <c r="E88" s="83"/>
      <c r="F88" s="83"/>
      <c r="G88" s="83"/>
      <c r="H88" s="83"/>
      <c r="I88" s="83"/>
    </row>
    <row r="89" spans="1:9" s="39" customFormat="1" x14ac:dyDescent="0.2">
      <c r="A89" s="65"/>
      <c r="B89" s="83"/>
      <c r="C89" s="83"/>
      <c r="D89" s="83"/>
      <c r="E89" s="83"/>
      <c r="F89" s="83"/>
      <c r="G89" s="83"/>
      <c r="H89" s="83"/>
      <c r="I89" s="83"/>
    </row>
    <row r="90" spans="1:9" s="39" customFormat="1" x14ac:dyDescent="0.2">
      <c r="A90" s="65"/>
      <c r="B90" s="83"/>
      <c r="C90" s="83"/>
      <c r="D90" s="83"/>
      <c r="E90" s="83"/>
      <c r="F90" s="83"/>
      <c r="G90" s="83"/>
      <c r="H90" s="83"/>
      <c r="I90" s="83"/>
    </row>
    <row r="91" spans="1:9" s="39" customFormat="1" x14ac:dyDescent="0.2">
      <c r="A91" s="65"/>
      <c r="B91" s="83"/>
      <c r="C91" s="83"/>
      <c r="D91" s="83"/>
      <c r="E91" s="83"/>
      <c r="F91" s="83"/>
      <c r="G91" s="83"/>
      <c r="H91" s="83"/>
      <c r="I91" s="83"/>
    </row>
    <row r="92" spans="1:9" s="39" customFormat="1" x14ac:dyDescent="0.2">
      <c r="A92" s="65"/>
      <c r="B92" s="83"/>
      <c r="C92" s="83"/>
      <c r="D92" s="83"/>
      <c r="E92" s="83"/>
      <c r="F92" s="83"/>
      <c r="G92" s="83"/>
      <c r="H92" s="83"/>
      <c r="I92" s="83"/>
    </row>
    <row r="93" spans="1:9" s="39" customFormat="1" x14ac:dyDescent="0.2">
      <c r="A93" s="65"/>
      <c r="B93" s="83"/>
      <c r="C93" s="83"/>
      <c r="D93" s="83"/>
      <c r="E93" s="83"/>
      <c r="F93" s="83"/>
      <c r="G93" s="83"/>
      <c r="H93" s="83"/>
      <c r="I93" s="83"/>
    </row>
    <row r="94" spans="1:9" s="39" customFormat="1" x14ac:dyDescent="0.2">
      <c r="A94" s="65"/>
      <c r="B94" s="83"/>
      <c r="C94" s="83"/>
      <c r="D94" s="83"/>
      <c r="E94" s="83"/>
      <c r="F94" s="83"/>
      <c r="G94" s="83"/>
      <c r="H94" s="83"/>
      <c r="I94" s="83"/>
    </row>
  </sheetData>
  <sheetProtection selectLockedCells="1" selectUnlockedCells="1"/>
  <phoneticPr fontId="17" type="noConversion"/>
  <pageMargins left="0.196850393700787" right="0.196850393700787" top="0.31496062992126" bottom="0.118110236220472" header="0.31496062992126" footer="0.118110236220472"/>
  <pageSetup paperSize="9" scale="65" fitToWidth="4" orientation="landscape" r:id="rId1"/>
  <ignoredErrors>
    <ignoredError sqref="O6 J17:K23 J14 J4:K7 E10 E16 B4:E9 B22:E22 B16:D21 B15:E15 O10 J24 J25:K35 J36 J37:K57 B10:D14 E48 E35 E29 E42 E23 O16:O57 J10:K11 J8 J9 J13 J12 J15 J16"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BAC38-0E32-4497-A932-F56A2847E956}">
  <sheetPr>
    <tabColor rgb="FFF5F9F6"/>
  </sheetPr>
  <dimension ref="A1:N20"/>
  <sheetViews>
    <sheetView showGridLines="0" zoomScale="140" zoomScaleNormal="140" zoomScaleSheetLayoutView="120" workbookViewId="0">
      <pane xSplit="1" ySplit="2" topLeftCell="B3" activePane="bottomRight" state="frozen"/>
      <selection activeCell="F29" sqref="F29"/>
      <selection pane="topRight" activeCell="F29" sqref="F29"/>
      <selection pane="bottomLeft" activeCell="F29" sqref="F29"/>
      <selection pane="bottomRight" activeCell="I1" sqref="I1"/>
    </sheetView>
  </sheetViews>
  <sheetFormatPr defaultColWidth="9.33203125" defaultRowHeight="11.25" x14ac:dyDescent="0.2"/>
  <cols>
    <col min="1" max="1" width="41.6640625" style="39" customWidth="1"/>
    <col min="2" max="4" width="7.83203125" style="39" customWidth="1"/>
    <col min="5" max="5" width="8" style="39" customWidth="1"/>
    <col min="6" max="8" width="7.83203125" style="39" customWidth="1"/>
    <col min="9" max="16384" width="9.33203125" style="39"/>
  </cols>
  <sheetData>
    <row r="1" spans="1:14" s="111" customFormat="1" ht="33.75" customHeight="1" thickBot="1" x14ac:dyDescent="0.4">
      <c r="A1" s="110"/>
      <c r="B1" s="110"/>
      <c r="C1" s="110"/>
      <c r="D1" s="110"/>
      <c r="F1" s="110"/>
      <c r="G1" s="110"/>
      <c r="H1" s="110"/>
    </row>
    <row r="2" spans="1:14" ht="18.75" customHeight="1" thickBot="1" x14ac:dyDescent="0.3">
      <c r="A2" s="122" t="s">
        <v>75</v>
      </c>
      <c r="B2" s="179" t="s">
        <v>77</v>
      </c>
      <c r="C2" s="64" t="s">
        <v>78</v>
      </c>
      <c r="D2" s="64" t="s">
        <v>79</v>
      </c>
      <c r="E2" s="150" t="s">
        <v>80</v>
      </c>
      <c r="F2" s="117" t="s">
        <v>85</v>
      </c>
      <c r="G2" s="64" t="s">
        <v>86</v>
      </c>
      <c r="H2" s="64" t="s">
        <v>87</v>
      </c>
      <c r="I2" s="133" t="s">
        <v>88</v>
      </c>
      <c r="J2" s="112"/>
      <c r="K2" s="113"/>
      <c r="L2" s="113"/>
      <c r="M2" s="113"/>
      <c r="N2" s="113"/>
    </row>
    <row r="3" spans="1:14" ht="11.25" customHeight="1" x14ac:dyDescent="0.2">
      <c r="A3" s="118" t="s">
        <v>94</v>
      </c>
      <c r="B3" s="180"/>
      <c r="C3" s="119"/>
      <c r="D3" s="119"/>
      <c r="E3" s="181"/>
      <c r="F3" s="120"/>
      <c r="G3" s="119"/>
      <c r="H3" s="119"/>
      <c r="I3" s="148"/>
    </row>
    <row r="4" spans="1:14" ht="11.25" customHeight="1" x14ac:dyDescent="0.2">
      <c r="A4" s="41" t="s">
        <v>62</v>
      </c>
      <c r="B4" s="182">
        <v>6915.1008532898313</v>
      </c>
      <c r="C4" s="68">
        <v>6976.0046663318362</v>
      </c>
      <c r="D4" s="68">
        <v>7079.4211304521205</v>
      </c>
      <c r="E4" s="166">
        <v>6842.4618099837644</v>
      </c>
      <c r="F4" s="69">
        <v>6996.9674257175284</v>
      </c>
      <c r="G4" s="68">
        <v>7206.9669703336031</v>
      </c>
      <c r="H4" s="68">
        <v>7264.8765093350476</v>
      </c>
      <c r="I4" s="142">
        <v>7476.6662154872802</v>
      </c>
    </row>
    <row r="5" spans="1:14" ht="11.25" customHeight="1" x14ac:dyDescent="0.2">
      <c r="A5" s="41" t="s">
        <v>66</v>
      </c>
      <c r="B5" s="182">
        <v>7915.1008532898313</v>
      </c>
      <c r="C5" s="68">
        <v>7995.0046663318362</v>
      </c>
      <c r="D5" s="68">
        <v>8144.4211304521205</v>
      </c>
      <c r="E5" s="166">
        <v>7923.4618099837644</v>
      </c>
      <c r="F5" s="69">
        <v>8048.8731017175287</v>
      </c>
      <c r="G5" s="68">
        <v>8250.8273253336029</v>
      </c>
      <c r="H5" s="68">
        <v>8320.2504881150471</v>
      </c>
      <c r="I5" s="142">
        <v>8543.0573274572798</v>
      </c>
    </row>
    <row r="6" spans="1:14" ht="11.25" customHeight="1" x14ac:dyDescent="0.2">
      <c r="A6" s="41" t="s">
        <v>65</v>
      </c>
      <c r="B6" s="182">
        <v>37178.087580825311</v>
      </c>
      <c r="C6" s="68">
        <v>38224.109365500699</v>
      </c>
      <c r="D6" s="68">
        <v>37868.537313900189</v>
      </c>
      <c r="E6" s="166">
        <v>37367.925864324701</v>
      </c>
      <c r="F6" s="69">
        <v>37421.059855907813</v>
      </c>
      <c r="G6" s="68">
        <v>38074.005264051309</v>
      </c>
      <c r="H6" s="68">
        <v>38145.592757193452</v>
      </c>
      <c r="I6" s="142">
        <v>39759.692567436221</v>
      </c>
    </row>
    <row r="7" spans="1:14" s="114" customFormat="1" ht="11.25" customHeight="1" x14ac:dyDescent="0.2">
      <c r="A7" s="106" t="s">
        <v>63</v>
      </c>
      <c r="B7" s="183">
        <v>0.18599936960868077</v>
      </c>
      <c r="C7" s="82">
        <v>0.18250273929542629</v>
      </c>
      <c r="D7" s="82">
        <v>0.18694730857358774</v>
      </c>
      <c r="E7" s="172">
        <v>0.18310981597034134</v>
      </c>
      <c r="F7" s="76">
        <v>0.18697940284587874</v>
      </c>
      <c r="G7" s="82">
        <v>0.18928838508982065</v>
      </c>
      <c r="H7" s="82">
        <v>0.19045126800303938</v>
      </c>
      <c r="I7" s="144">
        <v>0.18804637895039411</v>
      </c>
    </row>
    <row r="8" spans="1:14" ht="11.25" customHeight="1" thickBot="1" x14ac:dyDescent="0.25">
      <c r="A8" s="107" t="s">
        <v>64</v>
      </c>
      <c r="B8" s="184">
        <v>0.21289693387488989</v>
      </c>
      <c r="C8" s="103">
        <v>0.20916130680464606</v>
      </c>
      <c r="D8" s="103">
        <v>0.21507091924204302</v>
      </c>
      <c r="E8" s="176">
        <v>0.21203218457902601</v>
      </c>
      <c r="F8" s="109">
        <v>0.21508939438674987</v>
      </c>
      <c r="G8" s="103">
        <v>0.21670500038313184</v>
      </c>
      <c r="H8" s="103">
        <v>0.21811826443687976</v>
      </c>
      <c r="I8" s="147">
        <v>0.21486728834654448</v>
      </c>
    </row>
    <row r="10" spans="1:14" s="90" customFormat="1" x14ac:dyDescent="0.2">
      <c r="A10" s="39"/>
    </row>
    <row r="15" spans="1:14" s="90" customFormat="1" x14ac:dyDescent="0.2"/>
    <row r="16" spans="1:14" s="90" customFormat="1" x14ac:dyDescent="0.2"/>
    <row r="19" s="90" customFormat="1" x14ac:dyDescent="0.2"/>
    <row r="20" s="90" customFormat="1" x14ac:dyDescent="0.2"/>
  </sheetData>
  <sheetProtection selectLockedCells="1" selectUnlockedCells="1"/>
  <phoneticPr fontId="17" type="noConversion"/>
  <pageMargins left="0.19685039370078741" right="0.19685039370078741" top="0.31496062992125984" bottom="0.11811023622047245" header="0.31496062992125984" footer="0.11811023622047245"/>
  <pageSetup paperSize="9" scale="84" fitToWidth="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                          </vt:lpstr>
      <vt:lpstr>Group BS </vt:lpstr>
      <vt:lpstr>PL Breakdown</vt:lpstr>
      <vt:lpstr>Asset Quality</vt:lpstr>
      <vt:lpstr>Capital Adequacy</vt:lpstr>
      <vt:lpstr>'Asset Quality'!Print_Area</vt:lpstr>
      <vt:lpstr>'Capital Adequacy'!Print_Area</vt:lpstr>
      <vt:lpstr>'Cover                          '!Print_Area</vt:lpstr>
      <vt:lpstr>'Group BS '!Print_Area</vt:lpstr>
      <vt:lpstr>'PL Breakdown'!Print_Area</vt:lpstr>
      <vt:lpstr>'PL Breakdown'!Print_Titles</vt:lpstr>
    </vt:vector>
  </TitlesOfParts>
  <Company>NBG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ΜΟΥΚΑΣ ΝΙΚΟΛΑΟΣ</dc:creator>
  <cp:lastModifiedBy>ΝΤΕΠΟΡΤΟΥ ΜΑΡΙΟΣ ΙΩΑΝΝΗΣ</cp:lastModifiedBy>
  <cp:lastPrinted>2026-02-25T11:36:01Z</cp:lastPrinted>
  <dcterms:created xsi:type="dcterms:W3CDTF">2018-03-26T15:03:25Z</dcterms:created>
  <dcterms:modified xsi:type="dcterms:W3CDTF">2026-02-26T12:04:00Z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{1A067545-A4E2-4FA1-8094-0D7902669705}</vt:lpwstr>
  </property>
  <property fmtid="{D5CDD505-2E9C-101B-9397-08002B2CF9AE}" pid="3" name="DLPManualFileClassificationLastModifiedBy">
    <vt:lpwstr>BANK\e40556</vt:lpwstr>
  </property>
  <property fmtid="{D5CDD505-2E9C-101B-9397-08002B2CF9AE}" pid="4" name="DLPManualFileClassificationLastModificationDate">
    <vt:lpwstr>1535705928</vt:lpwstr>
  </property>
  <property fmtid="{D5CDD505-2E9C-101B-9397-08002B2CF9AE}" pid="5" name="DLPManualFileClassificationVersion">
    <vt:lpwstr>10.0.300.68</vt:lpwstr>
  </property>
</Properties>
</file>